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38" i="1" l="1"/>
  <c r="F37" i="1"/>
  <c r="F39" i="1"/>
  <c r="D6" i="1" l="1"/>
  <c r="D37" i="1"/>
  <c r="E19" i="1" l="1"/>
  <c r="Q21" i="1" l="1"/>
  <c r="L21" i="1"/>
  <c r="G21" i="1"/>
  <c r="S16" i="1" l="1"/>
  <c r="N16" i="1"/>
  <c r="I16" i="1"/>
  <c r="O6" i="1"/>
  <c r="J6" i="1"/>
  <c r="E6" i="1"/>
  <c r="O18" i="1"/>
  <c r="J18" i="1"/>
  <c r="D18" i="1"/>
  <c r="D46" i="1" s="1"/>
  <c r="E18" i="1"/>
  <c r="J37" i="1"/>
  <c r="E37" i="1"/>
  <c r="C37" i="1"/>
  <c r="C18" i="1"/>
  <c r="C6" i="1"/>
  <c r="G6" i="1" l="1"/>
  <c r="G37" i="1"/>
  <c r="G18" i="1"/>
  <c r="S18" i="1"/>
  <c r="E46" i="1"/>
  <c r="L18" i="1"/>
  <c r="I37" i="1"/>
  <c r="L37" i="1"/>
  <c r="I18" i="1"/>
  <c r="Q18" i="1"/>
  <c r="I6" i="1"/>
  <c r="S6" i="1"/>
  <c r="L6" i="1"/>
  <c r="C46" i="1"/>
  <c r="Q6" i="1"/>
  <c r="N37" i="1"/>
  <c r="N6" i="1"/>
  <c r="J46" i="1"/>
  <c r="N18" i="1"/>
  <c r="S44" i="1"/>
  <c r="S45" i="1"/>
  <c r="Q44" i="1"/>
  <c r="Q45" i="1"/>
  <c r="Q38" i="1"/>
  <c r="S38" i="1"/>
  <c r="Q35" i="1"/>
  <c r="S22" i="1"/>
  <c r="S20" i="1"/>
  <c r="Q20" i="1"/>
  <c r="Q22" i="1"/>
  <c r="Q16" i="1"/>
  <c r="Q17" i="1"/>
  <c r="L16" i="1"/>
  <c r="L17" i="1"/>
  <c r="N20" i="1"/>
  <c r="L20" i="1"/>
  <c r="I20" i="1"/>
  <c r="N34" i="1"/>
  <c r="L34" i="1"/>
  <c r="L35" i="1"/>
  <c r="I34" i="1"/>
  <c r="N38" i="1"/>
  <c r="L38" i="1"/>
  <c r="I38" i="1"/>
  <c r="N44" i="1"/>
  <c r="N45" i="1"/>
  <c r="L44" i="1"/>
  <c r="L45" i="1"/>
  <c r="I44" i="1"/>
  <c r="I45" i="1"/>
  <c r="G44" i="1"/>
  <c r="G45" i="1"/>
  <c r="G38" i="1"/>
  <c r="G34" i="1"/>
  <c r="G35" i="1"/>
  <c r="G20" i="1"/>
  <c r="G17" i="1"/>
  <c r="G16" i="1"/>
  <c r="S21" i="1"/>
  <c r="N21" i="1"/>
  <c r="Q9" i="1"/>
  <c r="L9" i="1"/>
  <c r="G9" i="1"/>
  <c r="R42" i="1"/>
  <c r="M42" i="1"/>
  <c r="H42" i="1"/>
  <c r="I21" i="1"/>
  <c r="F42" i="1"/>
  <c r="K42" i="1"/>
  <c r="P42" i="1"/>
  <c r="F45" i="1"/>
  <c r="H45" i="1"/>
  <c r="K45" i="1"/>
  <c r="M45" i="1"/>
  <c r="P45" i="1"/>
  <c r="R45" i="1"/>
  <c r="F36" i="1"/>
  <c r="G36" i="1"/>
  <c r="H36" i="1"/>
  <c r="I36" i="1"/>
  <c r="K36" i="1"/>
  <c r="L36" i="1"/>
  <c r="M36" i="1"/>
  <c r="N36" i="1"/>
  <c r="P36" i="1"/>
  <c r="Q36" i="1"/>
  <c r="R36" i="1"/>
  <c r="S36" i="1"/>
  <c r="F31" i="1"/>
  <c r="G31" i="1"/>
  <c r="H31" i="1"/>
  <c r="I31" i="1"/>
  <c r="K31" i="1"/>
  <c r="L31" i="1"/>
  <c r="M31" i="1"/>
  <c r="N31" i="1"/>
  <c r="P31" i="1"/>
  <c r="Q31" i="1"/>
  <c r="R31" i="1"/>
  <c r="S31" i="1"/>
  <c r="F32" i="1"/>
  <c r="G32" i="1"/>
  <c r="H32" i="1"/>
  <c r="I32" i="1"/>
  <c r="K32" i="1"/>
  <c r="L32" i="1"/>
  <c r="M32" i="1"/>
  <c r="N32" i="1"/>
  <c r="P32" i="1"/>
  <c r="Q32" i="1"/>
  <c r="R32" i="1"/>
  <c r="S32" i="1"/>
  <c r="F33" i="1"/>
  <c r="G33" i="1"/>
  <c r="H33" i="1"/>
  <c r="I33" i="1"/>
  <c r="K33" i="1"/>
  <c r="L33" i="1"/>
  <c r="M33" i="1"/>
  <c r="N33" i="1"/>
  <c r="P33" i="1"/>
  <c r="Q33" i="1"/>
  <c r="R33" i="1"/>
  <c r="S33" i="1"/>
  <c r="F34" i="1"/>
  <c r="H34" i="1"/>
  <c r="K34" i="1"/>
  <c r="M34" i="1"/>
  <c r="P34" i="1"/>
  <c r="Q34" i="1"/>
  <c r="R34" i="1"/>
  <c r="S34" i="1"/>
  <c r="F28" i="1"/>
  <c r="G28" i="1"/>
  <c r="H28" i="1"/>
  <c r="I28" i="1"/>
  <c r="K28" i="1"/>
  <c r="L28" i="1"/>
  <c r="M28" i="1"/>
  <c r="N28" i="1"/>
  <c r="P28" i="1"/>
  <c r="Q28" i="1"/>
  <c r="R28" i="1"/>
  <c r="S28" i="1"/>
  <c r="F29" i="1"/>
  <c r="G29" i="1"/>
  <c r="H29" i="1"/>
  <c r="I29" i="1"/>
  <c r="K29" i="1"/>
  <c r="L29" i="1"/>
  <c r="M29" i="1"/>
  <c r="N29" i="1"/>
  <c r="P29" i="1"/>
  <c r="Q29" i="1"/>
  <c r="R29" i="1"/>
  <c r="S29" i="1"/>
  <c r="P25" i="1"/>
  <c r="Q25" i="1"/>
  <c r="R25" i="1"/>
  <c r="S25" i="1"/>
  <c r="P26" i="1"/>
  <c r="Q26" i="1"/>
  <c r="R26" i="1"/>
  <c r="S26" i="1"/>
  <c r="K25" i="1"/>
  <c r="L25" i="1"/>
  <c r="M25" i="1"/>
  <c r="N25" i="1"/>
  <c r="K26" i="1"/>
  <c r="L26" i="1"/>
  <c r="M26" i="1"/>
  <c r="N26" i="1"/>
  <c r="F26" i="1"/>
  <c r="G26" i="1"/>
  <c r="H26" i="1"/>
  <c r="I26" i="1"/>
  <c r="F19" i="1"/>
  <c r="G19" i="1"/>
  <c r="H19" i="1"/>
  <c r="I19" i="1"/>
  <c r="K19" i="1"/>
  <c r="L19" i="1"/>
  <c r="M19" i="1"/>
  <c r="N19" i="1"/>
  <c r="P19" i="1"/>
  <c r="Q19" i="1"/>
  <c r="R19" i="1"/>
  <c r="S19" i="1"/>
  <c r="F20" i="1"/>
  <c r="H20" i="1"/>
  <c r="K20" i="1"/>
  <c r="M20" i="1"/>
  <c r="P20" i="1"/>
  <c r="R20" i="1"/>
  <c r="F21" i="1"/>
  <c r="H21" i="1"/>
  <c r="K21" i="1"/>
  <c r="M21" i="1"/>
  <c r="P21" i="1"/>
  <c r="R21" i="1"/>
  <c r="F22" i="1"/>
  <c r="G22" i="1"/>
  <c r="H22" i="1"/>
  <c r="I22" i="1"/>
  <c r="K22" i="1"/>
  <c r="L22" i="1"/>
  <c r="M22" i="1"/>
  <c r="N22" i="1"/>
  <c r="P22" i="1"/>
  <c r="R22" i="1"/>
  <c r="F23" i="1"/>
  <c r="G23" i="1"/>
  <c r="H23" i="1"/>
  <c r="I23" i="1"/>
  <c r="K23" i="1"/>
  <c r="L23" i="1"/>
  <c r="M23" i="1"/>
  <c r="N23" i="1"/>
  <c r="P23" i="1"/>
  <c r="Q23" i="1"/>
  <c r="R23" i="1"/>
  <c r="S23" i="1"/>
  <c r="F17" i="1"/>
  <c r="H17" i="1"/>
  <c r="K17" i="1"/>
  <c r="M17" i="1"/>
  <c r="P17" i="1"/>
  <c r="R17" i="1"/>
  <c r="P14" i="1"/>
  <c r="Q14" i="1"/>
  <c r="R14" i="1"/>
  <c r="S14" i="1"/>
  <c r="K14" i="1"/>
  <c r="L14" i="1"/>
  <c r="M14" i="1"/>
  <c r="N14" i="1"/>
  <c r="F14" i="1"/>
  <c r="G14" i="1"/>
  <c r="H14" i="1"/>
  <c r="I14" i="1"/>
  <c r="P10" i="1"/>
  <c r="Q10" i="1"/>
  <c r="R10" i="1"/>
  <c r="S10" i="1"/>
  <c r="P11" i="1"/>
  <c r="Q11" i="1"/>
  <c r="R11" i="1"/>
  <c r="S11" i="1"/>
  <c r="P12" i="1"/>
  <c r="Q12" i="1"/>
  <c r="R12" i="1"/>
  <c r="S12" i="1"/>
  <c r="K10" i="1"/>
  <c r="L10" i="1"/>
  <c r="M10" i="1"/>
  <c r="N10" i="1"/>
  <c r="K11" i="1"/>
  <c r="L11" i="1"/>
  <c r="M11" i="1"/>
  <c r="N11" i="1"/>
  <c r="K12" i="1"/>
  <c r="L12" i="1"/>
  <c r="M12" i="1"/>
  <c r="N12" i="1"/>
  <c r="F10" i="1"/>
  <c r="G10" i="1"/>
  <c r="H10" i="1"/>
  <c r="I10" i="1"/>
  <c r="F11" i="1"/>
  <c r="G11" i="1"/>
  <c r="H11" i="1"/>
  <c r="I11" i="1"/>
  <c r="F12" i="1"/>
  <c r="G12" i="1"/>
  <c r="H12" i="1"/>
  <c r="I12" i="1"/>
  <c r="S43" i="1"/>
  <c r="S41" i="1"/>
  <c r="S40" i="1"/>
  <c r="S30" i="1"/>
  <c r="S27" i="1"/>
  <c r="S24" i="1"/>
  <c r="S15" i="1"/>
  <c r="S13" i="1"/>
  <c r="S9" i="1"/>
  <c r="S8" i="1"/>
  <c r="S7" i="1"/>
  <c r="R44" i="1"/>
  <c r="R43" i="1"/>
  <c r="R41" i="1"/>
  <c r="R40" i="1"/>
  <c r="R38" i="1"/>
  <c r="R35" i="1"/>
  <c r="R30" i="1"/>
  <c r="R27" i="1"/>
  <c r="R24" i="1"/>
  <c r="R16" i="1"/>
  <c r="R15" i="1"/>
  <c r="R13" i="1"/>
  <c r="R9" i="1"/>
  <c r="R8" i="1"/>
  <c r="R7" i="1"/>
  <c r="Q43" i="1"/>
  <c r="Q41" i="1"/>
  <c r="Q40" i="1"/>
  <c r="Q30" i="1"/>
  <c r="Q27" i="1"/>
  <c r="Q24" i="1"/>
  <c r="Q15" i="1"/>
  <c r="Q13" i="1"/>
  <c r="Q8" i="1"/>
  <c r="P44" i="1"/>
  <c r="P43" i="1"/>
  <c r="P41" i="1"/>
  <c r="P40" i="1"/>
  <c r="P38" i="1"/>
  <c r="P35" i="1"/>
  <c r="P30" i="1"/>
  <c r="P27" i="1"/>
  <c r="P24" i="1"/>
  <c r="P16" i="1"/>
  <c r="P15" i="1"/>
  <c r="P13" i="1"/>
  <c r="P9" i="1"/>
  <c r="P8" i="1"/>
  <c r="Q7" i="1"/>
  <c r="P7" i="1"/>
  <c r="N43" i="1"/>
  <c r="N41" i="1"/>
  <c r="N40" i="1"/>
  <c r="N39" i="1"/>
  <c r="N30" i="1"/>
  <c r="N27" i="1"/>
  <c r="N24" i="1"/>
  <c r="N15" i="1"/>
  <c r="N13" i="1"/>
  <c r="N9" i="1"/>
  <c r="N8" i="1"/>
  <c r="N7" i="1"/>
  <c r="M44" i="1"/>
  <c r="M43" i="1"/>
  <c r="M41" i="1"/>
  <c r="M40" i="1"/>
  <c r="M39" i="1"/>
  <c r="M38" i="1"/>
  <c r="M35" i="1"/>
  <c r="M30" i="1"/>
  <c r="M27" i="1"/>
  <c r="M24" i="1"/>
  <c r="M16" i="1"/>
  <c r="M15" i="1"/>
  <c r="M13" i="1"/>
  <c r="M9" i="1"/>
  <c r="M8" i="1"/>
  <c r="M7" i="1"/>
  <c r="L43" i="1"/>
  <c r="L41" i="1"/>
  <c r="L40" i="1"/>
  <c r="L39" i="1"/>
  <c r="L30" i="1"/>
  <c r="L27" i="1"/>
  <c r="L24" i="1"/>
  <c r="L15" i="1"/>
  <c r="L13" i="1"/>
  <c r="L8" i="1"/>
  <c r="K44" i="1"/>
  <c r="K43" i="1"/>
  <c r="K41" i="1"/>
  <c r="K40" i="1"/>
  <c r="K39" i="1"/>
  <c r="K38" i="1"/>
  <c r="K35" i="1"/>
  <c r="K30" i="1"/>
  <c r="K27" i="1"/>
  <c r="K24" i="1"/>
  <c r="K16" i="1"/>
  <c r="K15" i="1"/>
  <c r="K13" i="1"/>
  <c r="K9" i="1"/>
  <c r="K8" i="1"/>
  <c r="L7" i="1"/>
  <c r="K7" i="1"/>
  <c r="I43" i="1"/>
  <c r="I41" i="1"/>
  <c r="I40" i="1"/>
  <c r="I39" i="1"/>
  <c r="I30" i="1"/>
  <c r="I27" i="1"/>
  <c r="I25" i="1"/>
  <c r="I24" i="1"/>
  <c r="I15" i="1"/>
  <c r="I13" i="1"/>
  <c r="I9" i="1"/>
  <c r="I8" i="1"/>
  <c r="I7" i="1"/>
  <c r="H44" i="1"/>
  <c r="H43" i="1"/>
  <c r="H41" i="1"/>
  <c r="H40" i="1"/>
  <c r="H39" i="1"/>
  <c r="H38" i="1"/>
  <c r="H35" i="1"/>
  <c r="H30" i="1"/>
  <c r="H27" i="1"/>
  <c r="H25" i="1"/>
  <c r="H24" i="1"/>
  <c r="H16" i="1"/>
  <c r="H15" i="1"/>
  <c r="H13" i="1"/>
  <c r="H9" i="1"/>
  <c r="H8" i="1"/>
  <c r="H7" i="1"/>
  <c r="G43" i="1"/>
  <c r="G41" i="1"/>
  <c r="G40" i="1"/>
  <c r="G39" i="1"/>
  <c r="G30" i="1"/>
  <c r="G27" i="1"/>
  <c r="G25" i="1"/>
  <c r="G24" i="1"/>
  <c r="G15" i="1"/>
  <c r="G13" i="1"/>
  <c r="G8" i="1"/>
  <c r="G7" i="1"/>
  <c r="F44" i="1"/>
  <c r="F43" i="1"/>
  <c r="F41" i="1"/>
  <c r="F40" i="1"/>
  <c r="F35" i="1"/>
  <c r="F30" i="1"/>
  <c r="F27" i="1"/>
  <c r="F25" i="1"/>
  <c r="F24" i="1"/>
  <c r="F16" i="1"/>
  <c r="F15" i="1"/>
  <c r="F13" i="1"/>
  <c r="F9" i="1"/>
  <c r="F8" i="1"/>
  <c r="F7" i="1"/>
  <c r="K18" i="1" l="1"/>
  <c r="H18" i="1"/>
  <c r="H37" i="1"/>
  <c r="F18" i="1"/>
  <c r="F6" i="1"/>
  <c r="M6" i="1"/>
  <c r="H6" i="1"/>
  <c r="K6" i="1"/>
  <c r="R18" i="1"/>
  <c r="P18" i="1"/>
  <c r="P6" i="1"/>
  <c r="R6" i="1"/>
  <c r="M37" i="1"/>
  <c r="K37" i="1"/>
  <c r="M18" i="1"/>
  <c r="I46" i="1"/>
  <c r="G46" i="1"/>
  <c r="L46" i="1"/>
  <c r="N46" i="1"/>
  <c r="K46" i="1" l="1"/>
  <c r="H46" i="1"/>
  <c r="F46" i="1"/>
  <c r="M46" i="1"/>
  <c r="Q39" i="1" l="1"/>
  <c r="S39" i="1"/>
  <c r="R39" i="1"/>
  <c r="R37" i="1" s="1"/>
  <c r="R46" i="1" s="1"/>
  <c r="O37" i="1"/>
  <c r="S37" i="1" s="1"/>
  <c r="P39" i="1"/>
  <c r="P37" i="1"/>
  <c r="P46" i="1" s="1"/>
  <c r="Q37" i="1" l="1"/>
  <c r="O46" i="1"/>
  <c r="Q46" i="1" l="1"/>
  <c r="S46" i="1"/>
</calcChain>
</file>

<file path=xl/sharedStrings.xml><?xml version="1.0" encoding="utf-8"?>
<sst xmlns="http://schemas.openxmlformats.org/spreadsheetml/2006/main" count="106" uniqueCount="92">
  <si>
    <t>ВСЕГО ДОХОДОВ</t>
  </si>
  <si>
    <t>Код классификации доходов бюджета</t>
  </si>
  <si>
    <t>Дотации бюджетам бюджетной системы Российской Федерации</t>
  </si>
  <si>
    <t>Иные межбюджетные трансферты</t>
  </si>
  <si>
    <t>рубли</t>
  </si>
  <si>
    <t>руб.</t>
  </si>
  <si>
    <t>%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</si>
  <si>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</si>
  <si>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</si>
  <si>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</si>
  <si>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</si>
  <si>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</si>
  <si>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</si>
  <si>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</si>
  <si>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</si>
  <si>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</si>
  <si>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Налоги на имущество</t>
  </si>
  <si>
    <t>Прочие налоги и сборы (по отмененным местным налогам и сборам)</t>
  </si>
  <si>
    <t xml:space="preserve"> 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</si>
  <si>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</si>
  <si>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</si>
  <si>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</si>
  <si>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</si>
  <si>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</si>
  <si>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</si>
  <si>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</si>
  <si>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</si>
  <si>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</si>
  <si>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</si>
  <si>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</si>
  <si>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</si>
  <si>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</si>
  <si>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</si>
  <si>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</si>
  <si>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</si>
  <si>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</si>
  <si>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</si>
  <si>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</si>
  <si>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</si>
  <si>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000 1 16 11000 01 0000 140</t>
  </si>
  <si>
    <t>Платежи, уплачиваемые в целях возмещения вреда</t>
  </si>
  <si>
    <t>000 1 16 10000 00 0000 140</t>
  </si>
  <si>
    <t>Платежи в целях возмещения причиненного ущерба (убытков)</t>
  </si>
  <si>
    <t>000 1 17 01000 00 0000 180</t>
  </si>
  <si>
    <t>Невыясненные поступления</t>
  </si>
  <si>
    <t>Прочие неналоговые доходы</t>
  </si>
  <si>
    <t>000 1 17 05000 00 0000 180</t>
  </si>
  <si>
    <t>000 2 02 10000 00 0000 150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</si>
  <si>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</si>
  <si>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</si>
  <si>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</si>
  <si>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</si>
  <si>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</si>
  <si>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Прочие безвозмездные поступления в бюджеты городских округов</t>
  </si>
  <si>
    <t>000 2 18 04000 04 0000 150</t>
  </si>
  <si>
    <t>Доходы бюджетов городских округов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</si>
  <si>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</si>
  <si>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 xml:space="preserve">182 1 01 02000 01 0000 110
</t>
  </si>
  <si>
    <t>182 1 05 01000 00 0000 110</t>
  </si>
  <si>
    <t>182 1 05 02000 02 0000 110</t>
  </si>
  <si>
    <t>182 1 05 03000 01 0000 110</t>
  </si>
  <si>
    <t>182 1 05 04000 02 0000 110</t>
  </si>
  <si>
    <t>182 1 06 01000 00 0000 110</t>
  </si>
  <si>
    <t>182 1 06 06000 00 0000 110</t>
  </si>
  <si>
    <t>182 1 08 03000 01 0000 110</t>
  </si>
  <si>
    <t>182 1 09 04000 00 0000 110</t>
  </si>
  <si>
    <t>182 1 09 07000 00 0000 110</t>
  </si>
  <si>
    <t>550 1 11 07000 00 0000 120</t>
  </si>
  <si>
    <t>048 1 12 01000 01 0000 120</t>
  </si>
  <si>
    <t>550 1 14 06300 00 0000 430</t>
  </si>
  <si>
    <t>510 1 16 02000 02 0000 140</t>
  </si>
  <si>
    <t>Безвозмездные поступления от государственных (муниципальных) организаций в бюджеты городских округов</t>
  </si>
  <si>
    <t>000 2 19 00000 04 0000 150</t>
  </si>
  <si>
    <t>550 1 11 05400 00 0000 120</t>
  </si>
  <si>
    <t xml:space="preserve">000 2 03 04000 04 0000 150
</t>
  </si>
  <si>
    <r>
      <t>Наименование дохода</t>
    </r>
    <r>
      <rPr>
        <sz val="11"/>
        <rFont val="Times New Roman"/>
        <family val="1"/>
        <charset val="204"/>
      </rPr>
      <t xml:space="preserve"> </t>
    </r>
  </si>
  <si>
    <t>Налоговые доходы</t>
  </si>
  <si>
    <t>Неналоговые доходы</t>
  </si>
  <si>
    <t xml:space="preserve">Безвозмездные поступления </t>
  </si>
  <si>
    <t>182 1 03 02000 01 0000 110</t>
  </si>
  <si>
    <t>550 1 14 02000 00 0000 000</t>
  </si>
  <si>
    <t>550 1 14 06000 00 0000 430</t>
  </si>
  <si>
    <t>000 2 07 04000 04 0000 150</t>
  </si>
  <si>
    <t>Сведения о доходах бюджета по видам доходов на 2025 и плановый период 2026 - 2027 гг. в сравнении с ожидаемым исполнением за 2024 год и отчетом за 2023 год</t>
  </si>
  <si>
    <t>Исполнение 2023 года</t>
  </si>
  <si>
    <t xml:space="preserve">Ожидаемое исполнение 2024 года </t>
  </si>
  <si>
    <t>ОТКЛОНЕНИЯ ОТ ИСПОЛНЕНИЯ 2023 г.</t>
  </si>
  <si>
    <t>ОТКЛОНЕНИЯ ОТ ОЖИДАЕМОГО ИСПОЛНЕНИЯ 2024 г.</t>
  </si>
  <si>
    <t>в соответствии с решением Думы Артемовского городского округа от 05.12.2024 N 400 "О бюджете Артемовского городского округа на 2025 год и плановый период 2026 и 2027 годов"</t>
  </si>
  <si>
    <t>План доходов на 2025 год</t>
  </si>
  <si>
    <t xml:space="preserve">План доходов на 2027 год </t>
  </si>
  <si>
    <t xml:space="preserve">План доходов на 2026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</si>
</sst>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.00_ ;\-#,##0.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FFFFFF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70">
    <xf numFmtId="0" fontId="0" fillId="0" borderId="0"/>
    <xf numFmtId="164" fontId="2" fillId="0" borderId="0">
      <alignment vertical="top" wrapText="1"/>
    </xf>
    <xf numFmtId="0" fontId="3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right"/>
    </xf>
    <xf numFmtId="0" fontId="13" fillId="3" borderId="9">
      <alignment horizontal="left" vertical="top" wrapText="1"/>
    </xf>
    <xf numFmtId="0" fontId="13" fillId="3" borderId="9">
      <alignment horizontal="center" vertical="top" shrinkToFit="1"/>
    </xf>
    <xf numFmtId="4" fontId="13" fillId="0" borderId="9">
      <alignment horizontal="right" vertical="top" shrinkToFit="1"/>
    </xf>
    <xf numFmtId="0" fontId="13" fillId="0" borderId="10">
      <alignment vertical="top"/>
    </xf>
    <xf numFmtId="0" fontId="13" fillId="0" borderId="0">
      <alignment vertical="top"/>
    </xf>
    <xf numFmtId="0" fontId="11" fillId="0" borderId="9">
      <alignment horizontal="left" wrapText="1"/>
    </xf>
    <xf numFmtId="0" fontId="11" fillId="0" borderId="0"/>
    <xf numFmtId="0" fontId="24" fillId="0" borderId="0"/>
    <xf numFmtId="0" fontId="11" fillId="0" borderId="0"/>
    <xf numFmtId="0" fontId="24" fillId="0" borderId="0"/>
    <xf numFmtId="0" fontId="10" fillId="0" borderId="0"/>
    <xf numFmtId="0" fontId="10" fillId="0" borderId="0"/>
    <xf numFmtId="0" fontId="16" fillId="0" borderId="17"/>
    <xf numFmtId="4" fontId="16" fillId="0" borderId="19">
      <alignment horizontal="right" wrapText="1"/>
    </xf>
    <xf numFmtId="166" fontId="16" fillId="0" borderId="19">
      <alignment horizontal="right" wrapText="1"/>
    </xf>
    <xf numFmtId="0" fontId="15" fillId="0" borderId="11"/>
    <xf numFmtId="0" fontId="16" fillId="0" borderId="19">
      <alignment horizontal="left" wrapText="1"/>
    </xf>
    <xf numFmtId="0" fontId="16" fillId="0" borderId="28">
      <alignment wrapText="1"/>
    </xf>
    <xf numFmtId="0" fontId="16" fillId="0" borderId="12">
      <alignment horizontal="center"/>
    </xf>
    <xf numFmtId="0" fontId="16" fillId="0" borderId="34">
      <alignment horizontal="center"/>
    </xf>
    <xf numFmtId="0" fontId="16" fillId="0" borderId="8">
      <alignment horizontal="center"/>
    </xf>
    <xf numFmtId="0" fontId="16" fillId="0" borderId="34"/>
    <xf numFmtId="49" fontId="16" fillId="0" borderId="35">
      <alignment horizontal="left" wrapText="1"/>
    </xf>
    <xf numFmtId="0" fontId="11" fillId="0" borderId="9">
      <alignment horizontal="left"/>
    </xf>
    <xf numFmtId="0" fontId="11" fillId="4" borderId="0"/>
    <xf numFmtId="0" fontId="15" fillId="4" borderId="0"/>
    <xf numFmtId="0" fontId="11" fillId="4" borderId="0">
      <alignment shrinkToFit="1"/>
    </xf>
    <xf numFmtId="0" fontId="11" fillId="4" borderId="0">
      <alignment shrinkToFit="1"/>
    </xf>
    <xf numFmtId="0" fontId="11" fillId="0" borderId="0">
      <alignment horizontal="left" vertical="top" wrapText="1"/>
    </xf>
    <xf numFmtId="0" fontId="15" fillId="0" borderId="0"/>
    <xf numFmtId="0" fontId="11" fillId="0" borderId="0"/>
    <xf numFmtId="0" fontId="1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4" fillId="0" borderId="0">
      <alignment horizontal="center" wrapText="1"/>
    </xf>
    <xf numFmtId="0" fontId="15" fillId="0" borderId="18"/>
    <xf numFmtId="0" fontId="12" fillId="0" borderId="0">
      <alignment horizontal="center" wrapText="1"/>
    </xf>
    <xf numFmtId="0" fontId="12" fillId="0" borderId="0">
      <alignment horizontal="center" wrapText="1"/>
    </xf>
    <xf numFmtId="0" fontId="14" fillId="0" borderId="0">
      <alignment horizontal="center"/>
    </xf>
    <xf numFmtId="49" fontId="21" fillId="0" borderId="18">
      <alignment wrapText="1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wrapText="1"/>
    </xf>
    <xf numFmtId="0" fontId="17" fillId="0" borderId="8">
      <alignment horizontal="center"/>
    </xf>
    <xf numFmtId="0" fontId="11" fillId="0" borderId="8">
      <alignment horizontal="left"/>
    </xf>
    <xf numFmtId="0" fontId="11" fillId="0" borderId="8">
      <alignment horizontal="left"/>
    </xf>
    <xf numFmtId="0" fontId="11" fillId="0" borderId="0">
      <alignment horizontal="right"/>
    </xf>
    <xf numFmtId="0" fontId="16" fillId="0" borderId="19">
      <alignment horizontal="center" vertical="top" wrapText="1"/>
    </xf>
    <xf numFmtId="49" fontId="11" fillId="0" borderId="9">
      <alignment horizontal="center" vertical="center" wrapText="1" shrinkToFit="1"/>
    </xf>
    <xf numFmtId="49" fontId="11" fillId="0" borderId="9">
      <alignment horizontal="center" vertical="center" wrapText="1" shrinkToFit="1"/>
    </xf>
    <xf numFmtId="0" fontId="11" fillId="4" borderId="8"/>
    <xf numFmtId="0" fontId="16" fillId="0" borderId="21">
      <alignment horizontal="center" vertical="top" wrapText="1"/>
    </xf>
    <xf numFmtId="0" fontId="11" fillId="0" borderId="10"/>
    <xf numFmtId="0" fontId="11" fillId="0" borderId="10"/>
    <xf numFmtId="0" fontId="11" fillId="0" borderId="9">
      <alignment horizontal="center" vertical="center" wrapText="1"/>
    </xf>
    <xf numFmtId="0" fontId="15" fillId="0" borderId="22">
      <alignment horizontal="center" vertical="top" wrapText="1"/>
    </xf>
    <xf numFmtId="0" fontId="11" fillId="4" borderId="11"/>
    <xf numFmtId="0" fontId="11" fillId="4" borderId="11"/>
    <xf numFmtId="0" fontId="11" fillId="0" borderId="10"/>
    <xf numFmtId="0" fontId="16" fillId="0" borderId="9">
      <alignment horizontal="center"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9">
      <alignment horizontal="center" vertical="center" shrinkToFit="1"/>
    </xf>
    <xf numFmtId="49" fontId="22" fillId="0" borderId="20">
      <alignment horizontal="left" wrapText="1"/>
    </xf>
    <xf numFmtId="0" fontId="11" fillId="0" borderId="0">
      <alignment horizontal="left"/>
    </xf>
    <xf numFmtId="0" fontId="11" fillId="0" borderId="0">
      <alignment horizontal="left"/>
    </xf>
    <xf numFmtId="0" fontId="11" fillId="4" borderId="11"/>
    <xf numFmtId="0" fontId="16" fillId="0" borderId="26">
      <alignment horizontal="left" wrapText="1" indent="2"/>
    </xf>
    <xf numFmtId="0" fontId="11" fillId="4" borderId="8"/>
    <xf numFmtId="0" fontId="11" fillId="4" borderId="8"/>
    <xf numFmtId="0" fontId="13" fillId="0" borderId="9">
      <alignment horizontal="left"/>
    </xf>
    <xf numFmtId="49" fontId="16" fillId="0" borderId="29">
      <alignment horizontal="left" wrapText="1"/>
    </xf>
    <xf numFmtId="0" fontId="11" fillId="3" borderId="9">
      <alignment horizontal="left" vertical="top" wrapText="1"/>
    </xf>
    <xf numFmtId="0" fontId="11" fillId="3" borderId="9">
      <alignment horizontal="left" vertical="top" wrapText="1"/>
    </xf>
    <xf numFmtId="4" fontId="13" fillId="6" borderId="9">
      <alignment horizontal="right" vertical="top" shrinkToFit="1"/>
    </xf>
    <xf numFmtId="0" fontId="15" fillId="0" borderId="0">
      <alignment shrinkToFit="1"/>
    </xf>
    <xf numFmtId="0" fontId="11" fillId="3" borderId="9">
      <alignment horizontal="center" vertical="top" shrinkToFit="1"/>
    </xf>
    <xf numFmtId="0" fontId="11" fillId="3" borderId="9">
      <alignment horizontal="center" vertical="top" shrinkToFit="1"/>
    </xf>
    <xf numFmtId="0" fontId="11" fillId="4" borderId="12"/>
    <xf numFmtId="0" fontId="19" fillId="0" borderId="0"/>
    <xf numFmtId="4" fontId="11" fillId="0" borderId="9">
      <alignment horizontal="right" vertical="top" shrinkToFit="1"/>
    </xf>
    <xf numFmtId="4" fontId="11" fillId="0" borderId="9">
      <alignment horizontal="right" vertical="top" shrinkToFit="1"/>
    </xf>
    <xf numFmtId="0" fontId="11" fillId="0" borderId="11"/>
    <xf numFmtId="0" fontId="16" fillId="0" borderId="9">
      <alignment horizontal="center" vertical="top" wrapText="1"/>
    </xf>
    <xf numFmtId="0" fontId="11" fillId="0" borderId="10">
      <alignment vertical="top"/>
    </xf>
    <xf numFmtId="0" fontId="11" fillId="0" borderId="10">
      <alignment vertical="top"/>
    </xf>
    <xf numFmtId="0" fontId="11" fillId="0" borderId="0">
      <alignment horizontal="left" wrapText="1"/>
    </xf>
    <xf numFmtId="0" fontId="16" fillId="0" borderId="19">
      <alignment horizontal="center" vertical="center"/>
    </xf>
    <xf numFmtId="0" fontId="11" fillId="4" borderId="12"/>
    <xf numFmtId="0" fontId="11" fillId="4" borderId="12"/>
    <xf numFmtId="49" fontId="11" fillId="0" borderId="9">
      <alignment horizontal="left" vertical="top" wrapText="1"/>
    </xf>
    <xf numFmtId="49" fontId="16" fillId="0" borderId="23">
      <alignment horizontal="center" vertical="center" wrapText="1"/>
    </xf>
    <xf numFmtId="0" fontId="11" fillId="0" borderId="9">
      <alignment horizontal="left" vertical="top" wrapText="1"/>
    </xf>
    <xf numFmtId="0" fontId="11" fillId="0" borderId="9">
      <alignment horizontal="left" vertical="top" wrapText="1"/>
    </xf>
    <xf numFmtId="4" fontId="11" fillId="5" borderId="9">
      <alignment horizontal="right" vertical="top" shrinkToFit="1"/>
    </xf>
    <xf numFmtId="49" fontId="16" fillId="0" borderId="27">
      <alignment horizontal="right" vertical="center" wrapText="1"/>
    </xf>
    <xf numFmtId="0" fontId="11" fillId="0" borderId="9">
      <alignment horizontal="center" vertical="top" shrinkToFit="1"/>
    </xf>
    <xf numFmtId="0" fontId="11" fillId="0" borderId="9">
      <alignment horizontal="center" vertical="top" shrinkToFit="1"/>
    </xf>
    <xf numFmtId="0" fontId="11" fillId="4" borderId="12">
      <alignment horizontal="center"/>
    </xf>
    <xf numFmtId="0" fontId="15" fillId="4" borderId="16"/>
    <xf numFmtId="0" fontId="11" fillId="4" borderId="0">
      <alignment horizontal="center"/>
    </xf>
    <xf numFmtId="49" fontId="16" fillId="0" borderId="30">
      <alignment horizontal="center" wrapText="1"/>
    </xf>
    <xf numFmtId="4" fontId="11" fillId="0" borderId="9">
      <alignment horizontal="right" vertical="top" shrinkToFit="1"/>
    </xf>
    <xf numFmtId="4" fontId="16" fillId="0" borderId="24">
      <alignment horizontal="right" vertical="center" wrapText="1"/>
    </xf>
    <xf numFmtId="49" fontId="13" fillId="0" borderId="9">
      <alignment horizontal="left" vertical="top" wrapText="1"/>
    </xf>
    <xf numFmtId="166" fontId="16" fillId="0" borderId="19">
      <alignment horizontal="right" vertical="center" wrapText="1"/>
    </xf>
    <xf numFmtId="0" fontId="11" fillId="4" borderId="0">
      <alignment horizontal="left"/>
    </xf>
    <xf numFmtId="4" fontId="16" fillId="0" borderId="22">
      <alignment horizontal="right" wrapText="1"/>
    </xf>
    <xf numFmtId="4" fontId="11" fillId="0" borderId="10">
      <alignment horizontal="right" shrinkToFit="1"/>
    </xf>
    <xf numFmtId="0" fontId="16" fillId="0" borderId="22">
      <alignment horizontal="center" vertical="top" wrapText="1"/>
    </xf>
    <xf numFmtId="4" fontId="11" fillId="0" borderId="0">
      <alignment horizontal="right" shrinkToFit="1"/>
    </xf>
    <xf numFmtId="4" fontId="16" fillId="0" borderId="24">
      <alignment horizontal="center" vertical="center" wrapText="1"/>
    </xf>
    <xf numFmtId="0" fontId="11" fillId="4" borderId="11">
      <alignment horizontal="center"/>
    </xf>
    <xf numFmtId="49" fontId="16" fillId="0" borderId="19">
      <alignment horizontal="center" vertical="center"/>
    </xf>
    <xf numFmtId="0" fontId="16" fillId="0" borderId="14">
      <alignment horizontal="right"/>
    </xf>
    <xf numFmtId="0" fontId="16" fillId="0" borderId="0">
      <alignment horizontal="right"/>
    </xf>
    <xf numFmtId="49" fontId="16" fillId="0" borderId="25">
      <alignment horizontal="center" vertical="center" wrapText="1"/>
    </xf>
    <xf numFmtId="49" fontId="16" fillId="0" borderId="28">
      <alignment horizontal="center" vertical="center" wrapText="1"/>
    </xf>
    <xf numFmtId="0" fontId="15" fillId="4" borderId="14"/>
    <xf numFmtId="49" fontId="16" fillId="0" borderId="31">
      <alignment horizontal="center" wrapText="1"/>
    </xf>
    <xf numFmtId="0" fontId="15" fillId="0" borderId="13"/>
    <xf numFmtId="49" fontId="16" fillId="0" borderId="15">
      <alignment horizontal="center"/>
    </xf>
    <xf numFmtId="49" fontId="16" fillId="0" borderId="17">
      <alignment horizontal="center"/>
    </xf>
    <xf numFmtId="49" fontId="16" fillId="0" borderId="0">
      <alignment horizontal="center"/>
    </xf>
    <xf numFmtId="0" fontId="18" fillId="0" borderId="0">
      <alignment horizontal="center"/>
    </xf>
    <xf numFmtId="0" fontId="15" fillId="0" borderId="8">
      <alignment horizontal="left"/>
    </xf>
    <xf numFmtId="0" fontId="15" fillId="0" borderId="8"/>
    <xf numFmtId="0" fontId="16" fillId="0" borderId="20">
      <alignment horizontal="center" vertical="top" wrapText="1"/>
    </xf>
    <xf numFmtId="49" fontId="16" fillId="0" borderId="20">
      <alignment horizontal="center" vertical="center"/>
    </xf>
    <xf numFmtId="0" fontId="16" fillId="0" borderId="12">
      <alignment horizontal="center" wrapText="1"/>
    </xf>
    <xf numFmtId="0" fontId="16" fillId="0" borderId="11">
      <alignment horizontal="left" wrapText="1"/>
    </xf>
    <xf numFmtId="49" fontId="16" fillId="0" borderId="8">
      <alignment horizontal="left" wrapText="1"/>
    </xf>
    <xf numFmtId="0" fontId="15" fillId="0" borderId="16"/>
    <xf numFmtId="0" fontId="20" fillId="0" borderId="0"/>
    <xf numFmtId="49" fontId="23" fillId="0" borderId="18">
      <alignment wrapText="1"/>
    </xf>
    <xf numFmtId="49" fontId="16" fillId="0" borderId="26">
      <alignment horizontal="left" vertical="center" wrapText="1" indent="2"/>
    </xf>
    <xf numFmtId="49" fontId="16" fillId="0" borderId="29">
      <alignment horizontal="left" wrapText="1"/>
    </xf>
    <xf numFmtId="49" fontId="16" fillId="0" borderId="32">
      <alignment horizontal="center" vertical="center" wrapText="1"/>
    </xf>
    <xf numFmtId="0" fontId="16" fillId="0" borderId="27">
      <alignment horizontal="center" vertical="center" wrapText="1"/>
    </xf>
    <xf numFmtId="49" fontId="16" fillId="0" borderId="30">
      <alignment horizontal="center" wrapText="1"/>
    </xf>
    <xf numFmtId="4" fontId="16" fillId="0" borderId="9">
      <alignment horizontal="right" wrapText="1"/>
    </xf>
    <xf numFmtId="3" fontId="16" fillId="0" borderId="19">
      <alignment horizontal="right" vertical="center" wrapText="1"/>
    </xf>
    <xf numFmtId="4" fontId="16" fillId="0" borderId="22">
      <alignment horizontal="right" wrapText="1"/>
    </xf>
    <xf numFmtId="3" fontId="16" fillId="0" borderId="19">
      <alignment vertical="center" wrapText="1"/>
    </xf>
    <xf numFmtId="49" fontId="16" fillId="0" borderId="33">
      <alignment horizontal="center" wrapText="1"/>
    </xf>
    <xf numFmtId="49" fontId="16" fillId="0" borderId="28">
      <alignment horizontal="center" wrapText="1"/>
    </xf>
    <xf numFmtId="3" fontId="16" fillId="0" borderId="11">
      <alignment vertical="center" wrapText="1"/>
    </xf>
    <xf numFmtId="0" fontId="16" fillId="0" borderId="0"/>
    <xf numFmtId="0" fontId="16" fillId="0" borderId="32">
      <alignment horizontal="center" vertical="center" wrapText="1"/>
    </xf>
    <xf numFmtId="2" fontId="16" fillId="0" borderId="9">
      <alignment horizontal="center" vertical="center" wrapText="1"/>
    </xf>
    <xf numFmtId="4" fontId="16" fillId="0" borderId="9">
      <alignment horizontal="right" vertical="center" wrapText="1"/>
    </xf>
    <xf numFmtId="0" fontId="16" fillId="0" borderId="9">
      <alignment horizontal="center" vertical="center" wrapText="1"/>
    </xf>
    <xf numFmtId="49" fontId="16" fillId="0" borderId="33">
      <alignment horizontal="center" vertical="center" wrapText="1"/>
    </xf>
    <xf numFmtId="49" fontId="16" fillId="0" borderId="12">
      <alignment horizontal="center" vertical="center"/>
    </xf>
    <xf numFmtId="0" fontId="24" fillId="0" borderId="0"/>
    <xf numFmtId="0" fontId="16" fillId="0" borderId="18">
      <alignment horizontal="left" wrapText="1"/>
    </xf>
    <xf numFmtId="0" fontId="11" fillId="0" borderId="8"/>
    <xf numFmtId="0" fontId="11" fillId="0" borderId="11"/>
    <xf numFmtId="0" fontId="24" fillId="0" borderId="0"/>
    <xf numFmtId="49" fontId="22" fillId="3" borderId="20">
      <alignment horizontal="left" wrapText="1"/>
    </xf>
    <xf numFmtId="49" fontId="16" fillId="3" borderId="26">
      <alignment horizontal="left" wrapText="1" indent="2"/>
    </xf>
    <xf numFmtId="0" fontId="16" fillId="3" borderId="29">
      <alignment horizontal="left" wrapText="1"/>
    </xf>
    <xf numFmtId="49" fontId="16" fillId="3" borderId="29">
      <alignment horizontal="left" wrapText="1"/>
    </xf>
    <xf numFmtId="0" fontId="16" fillId="3" borderId="20">
      <alignment wrapText="1"/>
    </xf>
    <xf numFmtId="0" fontId="16" fillId="0" borderId="30">
      <alignment horizontal="center" vertical="center" wrapText="1"/>
    </xf>
    <xf numFmtId="0" fontId="16" fillId="0" borderId="27">
      <alignment wrapText="1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readingOrder="1"/>
    </xf>
    <xf numFmtId="4" fontId="5" fillId="0" borderId="0" xfId="0" applyNumberFormat="1" applyFont="1"/>
    <xf numFmtId="4" fontId="5" fillId="0" borderId="0" xfId="0" applyNumberFormat="1" applyFont="1" applyAlignment="1">
      <alignment vertical="center" readingOrder="1"/>
    </xf>
    <xf numFmtId="0" fontId="6" fillId="0" borderId="0" xfId="0" applyFont="1"/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readingOrder="1"/>
    </xf>
    <xf numFmtId="0" fontId="27" fillId="0" borderId="2" xfId="0" applyFont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0" fontId="27" fillId="0" borderId="4" xfId="0" applyFont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7" fillId="0" borderId="1" xfId="0" applyFont="1" applyBorder="1" applyAlignment="1">
      <alignment horizontal="left" vertical="top" wrapText="1" readingOrder="1"/>
    </xf>
    <xf numFmtId="4" fontId="27" fillId="0" borderId="2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 readingOrder="1"/>
    </xf>
    <xf numFmtId="4" fontId="27" fillId="0" borderId="1" xfId="0" applyNumberFormat="1" applyFont="1" applyBorder="1" applyAlignment="1">
      <alignment horizontal="center" vertical="center"/>
    </xf>
    <xf numFmtId="0" fontId="29" fillId="0" borderId="0" xfId="0" applyFont="1"/>
    <xf numFmtId="0" fontId="2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center" vertical="center" wrapText="1" readingOrder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 readingOrder="1"/>
    </xf>
    <xf numFmtId="0" fontId="27" fillId="0" borderId="6" xfId="0" applyFont="1" applyBorder="1" applyAlignment="1">
      <alignment horizontal="center" vertical="center" wrapText="1" readingOrder="1"/>
    </xf>
    <xf numFmtId="4" fontId="27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readingOrder="1"/>
    </xf>
    <xf numFmtId="4" fontId="27" fillId="2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4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readingOrder="1"/>
    </xf>
    <xf numFmtId="4" fontId="27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7" fillId="0" borderId="1" xfId="0" applyNumberFormat="1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center" readingOrder="1"/>
    </xf>
    <xf numFmtId="4" fontId="7" fillId="2" borderId="6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readingOrder="1"/>
    </xf>
    <xf numFmtId="4" fontId="7" fillId="0" borderId="6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5" fillId="0" borderId="0" xfId="0" applyFont="1" applyFill="1"/>
    <xf numFmtId="0" fontId="27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 readingOrder="1"/>
    </xf>
    <xf numFmtId="165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 readingOrder="1"/>
    </xf>
    <xf numFmtId="4" fontId="7" fillId="0" borderId="6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 readingOrder="1"/>
    </xf>
    <xf numFmtId="4" fontId="2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27" fillId="0" borderId="2" xfId="0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readingOrder="1"/>
    </xf>
    <xf numFmtId="0" fontId="25" fillId="0" borderId="1" xfId="0" applyFont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 wrapText="1" readingOrder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33" fillId="0" borderId="36" xfId="0" applyFont="1" applyBorder="1" applyAlignment="1">
      <alignment horizontal="center"/>
    </xf>
  </cellXfs>
  <cellStyles count="670">
    <cellStyle name="br" xfId="5"/>
    <cellStyle name="br 2" xfId="6"/>
    <cellStyle name="col" xfId="7"/>
    <cellStyle name="col 2" xfId="8"/>
    <cellStyle name="dtrow" xfId="9"/>
    <cellStyle name="st25" xfId="10"/>
    <cellStyle name="st26" xfId="11"/>
    <cellStyle name="st27" xfId="12"/>
    <cellStyle name="st28" xfId="13"/>
    <cellStyle name="st29" xfId="14"/>
    <cellStyle name="st96" xfId="15"/>
    <cellStyle name="style0" xfId="16"/>
    <cellStyle name="style0 2" xfId="17"/>
    <cellStyle name="td" xfId="18"/>
    <cellStyle name="td 2" xfId="19"/>
    <cellStyle name="tr" xfId="20"/>
    <cellStyle name="tr 2" xfId="21"/>
    <cellStyle name="xl100" xfId="22"/>
    <cellStyle name="xl101" xfId="23"/>
    <cellStyle name="xl102" xfId="24"/>
    <cellStyle name="xl103" xfId="25"/>
    <cellStyle name="xl104" xfId="26"/>
    <cellStyle name="xl105" xfId="27"/>
    <cellStyle name="xl106" xfId="28"/>
    <cellStyle name="xl107" xfId="29"/>
    <cellStyle name="xl108" xfId="30"/>
    <cellStyle name="xl109" xfId="31"/>
    <cellStyle name="xl110" xfId="32"/>
    <cellStyle name="xl111" xfId="33"/>
    <cellStyle name="xl21" xfId="34"/>
    <cellStyle name="xl21 2" xfId="35"/>
    <cellStyle name="xl22" xfId="36"/>
    <cellStyle name="xl22 2" xfId="37"/>
    <cellStyle name="xl22 3" xfId="38"/>
    <cellStyle name="xl22 4" xfId="39"/>
    <cellStyle name="xl23" xfId="40"/>
    <cellStyle name="xl23 2" xfId="41"/>
    <cellStyle name="xl24" xfId="42"/>
    <cellStyle name="xl24 2" xfId="43"/>
    <cellStyle name="xl24 3" xfId="44"/>
    <cellStyle name="xl24 4" xfId="45"/>
    <cellStyle name="xl25" xfId="46"/>
    <cellStyle name="xl25 2" xfId="47"/>
    <cellStyle name="xl25 3" xfId="48"/>
    <cellStyle name="xl25 4" xfId="49"/>
    <cellStyle name="xl26" xfId="50"/>
    <cellStyle name="xl26 2" xfId="51"/>
    <cellStyle name="xl26 3" xfId="52"/>
    <cellStyle name="xl26 4" xfId="53"/>
    <cellStyle name="xl27" xfId="54"/>
    <cellStyle name="xl27 2" xfId="55"/>
    <cellStyle name="xl27 3" xfId="56"/>
    <cellStyle name="xl27 4" xfId="57"/>
    <cellStyle name="xl28" xfId="58"/>
    <cellStyle name="xl28 2" xfId="59"/>
    <cellStyle name="xl28 3" xfId="60"/>
    <cellStyle name="xl28 4" xfId="61"/>
    <cellStyle name="xl29" xfId="62"/>
    <cellStyle name="xl29 2" xfId="63"/>
    <cellStyle name="xl29 3" xfId="64"/>
    <cellStyle name="xl29 4" xfId="65"/>
    <cellStyle name="xl30" xfId="66"/>
    <cellStyle name="xl30 2" xfId="67"/>
    <cellStyle name="xl30 3" xfId="68"/>
    <cellStyle name="xl30 4" xfId="69"/>
    <cellStyle name="xl31" xfId="70"/>
    <cellStyle name="xl31 2" xfId="71"/>
    <cellStyle name="xl31 3" xfId="72"/>
    <cellStyle name="xl31 4" xfId="73"/>
    <cellStyle name="xl32" xfId="74"/>
    <cellStyle name="xl32 2" xfId="75"/>
    <cellStyle name="xl32 3" xfId="76"/>
    <cellStyle name="xl32 4" xfId="77"/>
    <cellStyle name="xl33" xfId="78"/>
    <cellStyle name="xl33 2" xfId="79"/>
    <cellStyle name="xl33 3" xfId="80"/>
    <cellStyle name="xl33 4" xfId="81"/>
    <cellStyle name="xl34" xfId="82"/>
    <cellStyle name="xl34 2" xfId="83"/>
    <cellStyle name="xl34 3" xfId="84"/>
    <cellStyle name="xl34 4" xfId="85"/>
    <cellStyle name="xl35" xfId="86"/>
    <cellStyle name="xl35 2" xfId="87"/>
    <cellStyle name="xl35 3" xfId="88"/>
    <cellStyle name="xl35 4" xfId="89"/>
    <cellStyle name="xl36" xfId="90"/>
    <cellStyle name="xl36 2" xfId="91"/>
    <cellStyle name="xl36 3" xfId="92"/>
    <cellStyle name="xl36 4" xfId="93"/>
    <cellStyle name="xl37" xfId="94"/>
    <cellStyle name="xl37 2" xfId="95"/>
    <cellStyle name="xl37 3" xfId="96"/>
    <cellStyle name="xl37 4" xfId="97"/>
    <cellStyle name="xl38" xfId="98"/>
    <cellStyle name="xl38 2" xfId="99"/>
    <cellStyle name="xl38 3" xfId="100"/>
    <cellStyle name="xl38 4" xfId="101"/>
    <cellStyle name="xl39" xfId="102"/>
    <cellStyle name="xl39 2" xfId="103"/>
    <cellStyle name="xl39 3" xfId="104"/>
    <cellStyle name="xl39 4" xfId="105"/>
    <cellStyle name="xl40" xfId="106"/>
    <cellStyle name="xl40 2" xfId="107"/>
    <cellStyle name="xl40 3" xfId="108"/>
    <cellStyle name="xl40 4" xfId="109"/>
    <cellStyle name="xl41" xfId="110"/>
    <cellStyle name="xl41 2" xfId="111"/>
    <cellStyle name="xl42" xfId="112"/>
    <cellStyle name="xl42 2" xfId="113"/>
    <cellStyle name="xl43" xfId="114"/>
    <cellStyle name="xl43 2" xfId="115"/>
    <cellStyle name="xl44" xfId="116"/>
    <cellStyle name="xl44 2" xfId="117"/>
    <cellStyle name="xl45" xfId="118"/>
    <cellStyle name="xl45 2" xfId="119"/>
    <cellStyle name="xl46" xfId="120"/>
    <cellStyle name="xl46 2" xfId="121"/>
    <cellStyle name="xl47" xfId="122"/>
    <cellStyle name="xl47 2" xfId="123"/>
    <cellStyle name="xl48" xfId="124"/>
    <cellStyle name="xl49" xfId="125"/>
    <cellStyle name="xl50" xfId="126"/>
    <cellStyle name="xl51" xfId="127"/>
    <cellStyle name="xl52" xfId="128"/>
    <cellStyle name="xl53" xfId="129"/>
    <cellStyle name="xl54" xfId="130"/>
    <cellStyle name="xl55" xfId="131"/>
    <cellStyle name="xl56" xfId="132"/>
    <cellStyle name="xl57" xfId="133"/>
    <cellStyle name="xl58" xfId="134"/>
    <cellStyle name="xl59" xfId="135"/>
    <cellStyle name="xl60" xfId="136"/>
    <cellStyle name="xl61" xfId="137"/>
    <cellStyle name="xl62" xfId="138"/>
    <cellStyle name="xl63" xfId="139"/>
    <cellStyle name="xl64" xfId="140"/>
    <cellStyle name="xl65" xfId="141"/>
    <cellStyle name="xl66" xfId="142"/>
    <cellStyle name="xl67" xfId="143"/>
    <cellStyle name="xl68" xfId="144"/>
    <cellStyle name="xl69" xfId="145"/>
    <cellStyle name="xl70" xfId="146"/>
    <cellStyle name="xl71" xfId="147"/>
    <cellStyle name="xl72" xfId="148"/>
    <cellStyle name="xl73" xfId="149"/>
    <cellStyle name="xl74" xfId="150"/>
    <cellStyle name="xl75" xfId="151"/>
    <cellStyle name="xl76" xfId="152"/>
    <cellStyle name="xl77" xfId="153"/>
    <cellStyle name="xl78" xfId="154"/>
    <cellStyle name="xl79" xfId="155"/>
    <cellStyle name="xl80" xfId="156"/>
    <cellStyle name="xl81" xfId="157"/>
    <cellStyle name="xl82" xfId="158"/>
    <cellStyle name="xl83" xfId="159"/>
    <cellStyle name="xl84" xfId="160"/>
    <cellStyle name="xl85" xfId="161"/>
    <cellStyle name="xl86" xfId="162"/>
    <cellStyle name="xl87" xfId="163"/>
    <cellStyle name="xl88" xfId="164"/>
    <cellStyle name="xl89" xfId="165"/>
    <cellStyle name="xl90" xfId="166"/>
    <cellStyle name="xl91" xfId="167"/>
    <cellStyle name="xl92" xfId="168"/>
    <cellStyle name="xl93" xfId="169"/>
    <cellStyle name="xl94" xfId="170"/>
    <cellStyle name="xl95" xfId="171"/>
    <cellStyle name="xl96" xfId="172"/>
    <cellStyle name="xl97" xfId="173"/>
    <cellStyle name="xl98" xfId="174"/>
    <cellStyle name="xl99" xfId="175"/>
    <cellStyle name="Обычный" xfId="0" builtinId="0"/>
    <cellStyle name="Обычный 10" xfId="176"/>
    <cellStyle name="Обычный 11" xfId="177"/>
    <cellStyle name="Обычный 11 2" xfId="178"/>
    <cellStyle name="Обычный 11 2 2" xfId="179"/>
    <cellStyle name="Обычный 11 2 2 2" xfId="180"/>
    <cellStyle name="Обычный 11 2 2 2 2" xfId="181"/>
    <cellStyle name="Обычный 11 2 2 2 2 2" xfId="182"/>
    <cellStyle name="Обычный 11 2 2 2 3" xfId="183"/>
    <cellStyle name="Обычный 11 2 2 3" xfId="184"/>
    <cellStyle name="Обычный 11 2 2 3 2" xfId="185"/>
    <cellStyle name="Обычный 11 2 2 4" xfId="186"/>
    <cellStyle name="Обычный 11 2 2 4 2" xfId="187"/>
    <cellStyle name="Обычный 11 2 2 5" xfId="188"/>
    <cellStyle name="Обычный 11 2 3" xfId="189"/>
    <cellStyle name="Обычный 11 2 3 2" xfId="190"/>
    <cellStyle name="Обычный 11 2 3 2 2" xfId="191"/>
    <cellStyle name="Обычный 11 2 3 3" xfId="192"/>
    <cellStyle name="Обычный 11 2 4" xfId="193"/>
    <cellStyle name="Обычный 11 2 4 2" xfId="194"/>
    <cellStyle name="Обычный 11 2 5" xfId="195"/>
    <cellStyle name="Обычный 11 2 5 2" xfId="196"/>
    <cellStyle name="Обычный 11 2 6" xfId="197"/>
    <cellStyle name="Обычный 11 3" xfId="198"/>
    <cellStyle name="Обычный 11 3 2" xfId="199"/>
    <cellStyle name="Обычный 11 3 2 2" xfId="200"/>
    <cellStyle name="Обычный 11 3 2 2 2" xfId="201"/>
    <cellStyle name="Обычный 11 3 2 3" xfId="202"/>
    <cellStyle name="Обычный 11 3 3" xfId="203"/>
    <cellStyle name="Обычный 11 3 3 2" xfId="204"/>
    <cellStyle name="Обычный 11 3 4" xfId="205"/>
    <cellStyle name="Обычный 11 3 4 2" xfId="206"/>
    <cellStyle name="Обычный 11 3 5" xfId="207"/>
    <cellStyle name="Обычный 11 4" xfId="208"/>
    <cellStyle name="Обычный 11 4 2" xfId="209"/>
    <cellStyle name="Обычный 11 4 2 2" xfId="210"/>
    <cellStyle name="Обычный 11 4 3" xfId="211"/>
    <cellStyle name="Обычный 11 5" xfId="212"/>
    <cellStyle name="Обычный 11 5 2" xfId="213"/>
    <cellStyle name="Обычный 11 6" xfId="214"/>
    <cellStyle name="Обычный 11 6 2" xfId="215"/>
    <cellStyle name="Обычный 11 7" xfId="216"/>
    <cellStyle name="Обычный 12" xfId="217"/>
    <cellStyle name="Обычный 12 2" xfId="218"/>
    <cellStyle name="Обычный 12 2 2" xfId="219"/>
    <cellStyle name="Обычный 12 2 2 2" xfId="220"/>
    <cellStyle name="Обычный 12 2 2 2 2" xfId="221"/>
    <cellStyle name="Обычный 12 2 2 3" xfId="222"/>
    <cellStyle name="Обычный 12 2 3" xfId="223"/>
    <cellStyle name="Обычный 12 2 3 2" xfId="224"/>
    <cellStyle name="Обычный 12 2 4" xfId="225"/>
    <cellStyle name="Обычный 12 2 4 2" xfId="226"/>
    <cellStyle name="Обычный 12 2 5" xfId="227"/>
    <cellStyle name="Обычный 12 3" xfId="228"/>
    <cellStyle name="Обычный 12 3 2" xfId="229"/>
    <cellStyle name="Обычный 12 3 2 2" xfId="230"/>
    <cellStyle name="Обычный 12 3 3" xfId="231"/>
    <cellStyle name="Обычный 12 4" xfId="232"/>
    <cellStyle name="Обычный 12 4 2" xfId="233"/>
    <cellStyle name="Обычный 12 5" xfId="234"/>
    <cellStyle name="Обычный 12 5 2" xfId="235"/>
    <cellStyle name="Обычный 12 6" xfId="236"/>
    <cellStyle name="Обычный 13" xfId="237"/>
    <cellStyle name="Обычный 13 2" xfId="238"/>
    <cellStyle name="Обычный 13 2 2" xfId="239"/>
    <cellStyle name="Обычный 13 2 2 2" xfId="240"/>
    <cellStyle name="Обычный 13 2 3" xfId="241"/>
    <cellStyle name="Обычный 13 3" xfId="242"/>
    <cellStyle name="Обычный 13 3 2" xfId="243"/>
    <cellStyle name="Обычный 13 4" xfId="244"/>
    <cellStyle name="Обычный 13 4 2" xfId="245"/>
    <cellStyle name="Обычный 13 5" xfId="246"/>
    <cellStyle name="Обычный 14" xfId="247"/>
    <cellStyle name="Обычный 14 2" xfId="248"/>
    <cellStyle name="Обычный 14 2 2" xfId="249"/>
    <cellStyle name="Обычный 14 3" xfId="250"/>
    <cellStyle name="Обычный 15" xfId="251"/>
    <cellStyle name="Обычный 15 2" xfId="252"/>
    <cellStyle name="Обычный 16" xfId="253"/>
    <cellStyle name="Обычный 16 2" xfId="254"/>
    <cellStyle name="Обычный 17" xfId="255"/>
    <cellStyle name="Обычный 18" xfId="256"/>
    <cellStyle name="Обычный 19" xfId="257"/>
    <cellStyle name="Обычный 2" xfId="2"/>
    <cellStyle name="Обычный 2 2" xfId="259"/>
    <cellStyle name="Обычный 2 2 2" xfId="260"/>
    <cellStyle name="Обычный 2 3" xfId="261"/>
    <cellStyle name="Обычный 2 4" xfId="262"/>
    <cellStyle name="Обычный 2 5" xfId="263"/>
    <cellStyle name="Обычный 2 5 2" xfId="264"/>
    <cellStyle name="Обычный 2 6" xfId="265"/>
    <cellStyle name="Обычный 2 7" xfId="266"/>
    <cellStyle name="Обычный 2 8" xfId="258"/>
    <cellStyle name="Обычный 3" xfId="3"/>
    <cellStyle name="Обычный 4" xfId="4"/>
    <cellStyle name="Обычный 4 2" xfId="267"/>
    <cellStyle name="Обычный 5" xfId="1"/>
    <cellStyle name="Обычный 5 10" xfId="268"/>
    <cellStyle name="Обычный 5 2" xfId="269"/>
    <cellStyle name="Обычный 5 2 2" xfId="270"/>
    <cellStyle name="Обычный 5 2 2 2" xfId="271"/>
    <cellStyle name="Обычный 5 2 2 2 2" xfId="272"/>
    <cellStyle name="Обычный 5 2 2 2 2 2" xfId="273"/>
    <cellStyle name="Обычный 5 2 2 2 2 2 2" xfId="274"/>
    <cellStyle name="Обычный 5 2 2 2 2 2 2 2" xfId="275"/>
    <cellStyle name="Обычный 5 2 2 2 2 2 3" xfId="276"/>
    <cellStyle name="Обычный 5 2 2 2 2 3" xfId="277"/>
    <cellStyle name="Обычный 5 2 2 2 2 3 2" xfId="278"/>
    <cellStyle name="Обычный 5 2 2 2 2 4" xfId="279"/>
    <cellStyle name="Обычный 5 2 2 2 2 4 2" xfId="280"/>
    <cellStyle name="Обычный 5 2 2 2 2 5" xfId="281"/>
    <cellStyle name="Обычный 5 2 2 2 3" xfId="282"/>
    <cellStyle name="Обычный 5 2 2 2 3 2" xfId="283"/>
    <cellStyle name="Обычный 5 2 2 2 3 2 2" xfId="284"/>
    <cellStyle name="Обычный 5 2 2 2 3 3" xfId="285"/>
    <cellStyle name="Обычный 5 2 2 2 4" xfId="286"/>
    <cellStyle name="Обычный 5 2 2 2 4 2" xfId="287"/>
    <cellStyle name="Обычный 5 2 2 2 5" xfId="288"/>
    <cellStyle name="Обычный 5 2 2 2 5 2" xfId="289"/>
    <cellStyle name="Обычный 5 2 2 2 6" xfId="290"/>
    <cellStyle name="Обычный 5 2 2 3" xfId="291"/>
    <cellStyle name="Обычный 5 2 2 3 2" xfId="292"/>
    <cellStyle name="Обычный 5 2 2 3 2 2" xfId="293"/>
    <cellStyle name="Обычный 5 2 2 3 2 2 2" xfId="294"/>
    <cellStyle name="Обычный 5 2 2 3 2 3" xfId="295"/>
    <cellStyle name="Обычный 5 2 2 3 3" xfId="296"/>
    <cellStyle name="Обычный 5 2 2 3 3 2" xfId="297"/>
    <cellStyle name="Обычный 5 2 2 3 4" xfId="298"/>
    <cellStyle name="Обычный 5 2 2 3 4 2" xfId="299"/>
    <cellStyle name="Обычный 5 2 2 3 5" xfId="300"/>
    <cellStyle name="Обычный 5 2 2 4" xfId="301"/>
    <cellStyle name="Обычный 5 2 2 4 2" xfId="302"/>
    <cellStyle name="Обычный 5 2 2 4 2 2" xfId="303"/>
    <cellStyle name="Обычный 5 2 2 4 3" xfId="304"/>
    <cellStyle name="Обычный 5 2 2 5" xfId="305"/>
    <cellStyle name="Обычный 5 2 2 5 2" xfId="306"/>
    <cellStyle name="Обычный 5 2 2 6" xfId="307"/>
    <cellStyle name="Обычный 5 2 2 6 2" xfId="308"/>
    <cellStyle name="Обычный 5 2 2 7" xfId="309"/>
    <cellStyle name="Обычный 5 2 3" xfId="310"/>
    <cellStyle name="Обычный 5 2 3 2" xfId="311"/>
    <cellStyle name="Обычный 5 2 3 2 2" xfId="312"/>
    <cellStyle name="Обычный 5 2 3 2 2 2" xfId="313"/>
    <cellStyle name="Обычный 5 2 3 2 2 2 2" xfId="314"/>
    <cellStyle name="Обычный 5 2 3 2 2 3" xfId="315"/>
    <cellStyle name="Обычный 5 2 3 2 3" xfId="316"/>
    <cellStyle name="Обычный 5 2 3 2 3 2" xfId="317"/>
    <cellStyle name="Обычный 5 2 3 2 4" xfId="318"/>
    <cellStyle name="Обычный 5 2 3 2 4 2" xfId="319"/>
    <cellStyle name="Обычный 5 2 3 2 5" xfId="320"/>
    <cellStyle name="Обычный 5 2 3 3" xfId="321"/>
    <cellStyle name="Обычный 5 2 3 3 2" xfId="322"/>
    <cellStyle name="Обычный 5 2 3 3 2 2" xfId="323"/>
    <cellStyle name="Обычный 5 2 3 3 3" xfId="324"/>
    <cellStyle name="Обычный 5 2 3 4" xfId="325"/>
    <cellStyle name="Обычный 5 2 3 4 2" xfId="326"/>
    <cellStyle name="Обычный 5 2 3 5" xfId="327"/>
    <cellStyle name="Обычный 5 2 3 5 2" xfId="328"/>
    <cellStyle name="Обычный 5 2 3 6" xfId="329"/>
    <cellStyle name="Обычный 5 2 4" xfId="330"/>
    <cellStyle name="Обычный 5 2 4 2" xfId="331"/>
    <cellStyle name="Обычный 5 2 4 2 2" xfId="332"/>
    <cellStyle name="Обычный 5 2 4 2 2 2" xfId="333"/>
    <cellStyle name="Обычный 5 2 4 2 3" xfId="334"/>
    <cellStyle name="Обычный 5 2 4 3" xfId="335"/>
    <cellStyle name="Обычный 5 2 4 3 2" xfId="336"/>
    <cellStyle name="Обычный 5 2 4 4" xfId="337"/>
    <cellStyle name="Обычный 5 2 4 4 2" xfId="338"/>
    <cellStyle name="Обычный 5 2 4 5" xfId="339"/>
    <cellStyle name="Обычный 5 2 5" xfId="340"/>
    <cellStyle name="Обычный 5 2 5 2" xfId="341"/>
    <cellStyle name="Обычный 5 2 5 2 2" xfId="342"/>
    <cellStyle name="Обычный 5 2 5 3" xfId="343"/>
    <cellStyle name="Обычный 5 2 6" xfId="344"/>
    <cellStyle name="Обычный 5 2 6 2" xfId="345"/>
    <cellStyle name="Обычный 5 2 7" xfId="346"/>
    <cellStyle name="Обычный 5 2 7 2" xfId="347"/>
    <cellStyle name="Обычный 5 2 8" xfId="348"/>
    <cellStyle name="Обычный 5 3" xfId="349"/>
    <cellStyle name="Обычный 5 3 2" xfId="350"/>
    <cellStyle name="Обычный 5 3 2 2" xfId="351"/>
    <cellStyle name="Обычный 5 3 2 2 2" xfId="352"/>
    <cellStyle name="Обычный 5 3 2 2 2 2" xfId="353"/>
    <cellStyle name="Обычный 5 3 2 2 2 2 2" xfId="354"/>
    <cellStyle name="Обычный 5 3 2 2 2 3" xfId="355"/>
    <cellStyle name="Обычный 5 3 2 2 3" xfId="356"/>
    <cellStyle name="Обычный 5 3 2 2 3 2" xfId="357"/>
    <cellStyle name="Обычный 5 3 2 2 4" xfId="358"/>
    <cellStyle name="Обычный 5 3 2 2 4 2" xfId="359"/>
    <cellStyle name="Обычный 5 3 2 2 5" xfId="360"/>
    <cellStyle name="Обычный 5 3 2 3" xfId="361"/>
    <cellStyle name="Обычный 5 3 2 3 2" xfId="362"/>
    <cellStyle name="Обычный 5 3 2 3 2 2" xfId="363"/>
    <cellStyle name="Обычный 5 3 2 3 3" xfId="364"/>
    <cellStyle name="Обычный 5 3 2 4" xfId="365"/>
    <cellStyle name="Обычный 5 3 2 4 2" xfId="366"/>
    <cellStyle name="Обычный 5 3 2 5" xfId="367"/>
    <cellStyle name="Обычный 5 3 2 5 2" xfId="368"/>
    <cellStyle name="Обычный 5 3 2 6" xfId="369"/>
    <cellStyle name="Обычный 5 3 3" xfId="370"/>
    <cellStyle name="Обычный 5 3 3 2" xfId="371"/>
    <cellStyle name="Обычный 5 3 3 2 2" xfId="372"/>
    <cellStyle name="Обычный 5 3 3 2 2 2" xfId="373"/>
    <cellStyle name="Обычный 5 3 3 2 3" xfId="374"/>
    <cellStyle name="Обычный 5 3 3 3" xfId="375"/>
    <cellStyle name="Обычный 5 3 3 3 2" xfId="376"/>
    <cellStyle name="Обычный 5 3 3 4" xfId="377"/>
    <cellStyle name="Обычный 5 3 3 4 2" xfId="378"/>
    <cellStyle name="Обычный 5 3 3 5" xfId="379"/>
    <cellStyle name="Обычный 5 3 4" xfId="380"/>
    <cellStyle name="Обычный 5 3 4 2" xfId="381"/>
    <cellStyle name="Обычный 5 3 4 2 2" xfId="382"/>
    <cellStyle name="Обычный 5 3 4 3" xfId="383"/>
    <cellStyle name="Обычный 5 3 5" xfId="384"/>
    <cellStyle name="Обычный 5 3 5 2" xfId="385"/>
    <cellStyle name="Обычный 5 3 6" xfId="386"/>
    <cellStyle name="Обычный 5 3 6 2" xfId="387"/>
    <cellStyle name="Обычный 5 3 7" xfId="388"/>
    <cellStyle name="Обычный 5 4" xfId="389"/>
    <cellStyle name="Обычный 5 4 2" xfId="390"/>
    <cellStyle name="Обычный 5 4 2 2" xfId="391"/>
    <cellStyle name="Обычный 5 4 2 2 2" xfId="392"/>
    <cellStyle name="Обычный 5 4 2 2 2 2" xfId="393"/>
    <cellStyle name="Обычный 5 4 2 2 3" xfId="394"/>
    <cellStyle name="Обычный 5 4 2 3" xfId="395"/>
    <cellStyle name="Обычный 5 4 2 3 2" xfId="396"/>
    <cellStyle name="Обычный 5 4 2 4" xfId="397"/>
    <cellStyle name="Обычный 5 4 2 4 2" xfId="398"/>
    <cellStyle name="Обычный 5 4 2 5" xfId="399"/>
    <cellStyle name="Обычный 5 4 3" xfId="400"/>
    <cellStyle name="Обычный 5 4 3 2" xfId="401"/>
    <cellStyle name="Обычный 5 4 3 2 2" xfId="402"/>
    <cellStyle name="Обычный 5 4 3 3" xfId="403"/>
    <cellStyle name="Обычный 5 4 4" xfId="404"/>
    <cellStyle name="Обычный 5 4 4 2" xfId="405"/>
    <cellStyle name="Обычный 5 4 5" xfId="406"/>
    <cellStyle name="Обычный 5 4 5 2" xfId="407"/>
    <cellStyle name="Обычный 5 4 6" xfId="408"/>
    <cellStyle name="Обычный 5 5" xfId="409"/>
    <cellStyle name="Обычный 5 5 2" xfId="410"/>
    <cellStyle name="Обычный 5 5 2 2" xfId="411"/>
    <cellStyle name="Обычный 5 5 2 2 2" xfId="412"/>
    <cellStyle name="Обычный 5 5 2 3" xfId="413"/>
    <cellStyle name="Обычный 5 5 3" xfId="414"/>
    <cellStyle name="Обычный 5 5 3 2" xfId="415"/>
    <cellStyle name="Обычный 5 5 4" xfId="416"/>
    <cellStyle name="Обычный 5 5 4 2" xfId="417"/>
    <cellStyle name="Обычный 5 5 5" xfId="418"/>
    <cellStyle name="Обычный 5 6" xfId="419"/>
    <cellStyle name="Обычный 5 6 2" xfId="420"/>
    <cellStyle name="Обычный 5 6 2 2" xfId="421"/>
    <cellStyle name="Обычный 5 6 3" xfId="422"/>
    <cellStyle name="Обычный 5 7" xfId="423"/>
    <cellStyle name="Обычный 5 7 2" xfId="424"/>
    <cellStyle name="Обычный 5 8" xfId="425"/>
    <cellStyle name="Обычный 5 8 2" xfId="426"/>
    <cellStyle name="Обычный 5 9" xfId="427"/>
    <cellStyle name="Обычный 6" xfId="428"/>
    <cellStyle name="Обычный 6 2" xfId="429"/>
    <cellStyle name="Обычный 6 2 2" xfId="430"/>
    <cellStyle name="Обычный 6 2 2 2" xfId="431"/>
    <cellStyle name="Обычный 6 2 2 2 2" xfId="432"/>
    <cellStyle name="Обычный 6 2 2 2 2 2" xfId="433"/>
    <cellStyle name="Обычный 6 2 2 2 2 2 2" xfId="434"/>
    <cellStyle name="Обычный 6 2 2 2 2 2 2 2" xfId="435"/>
    <cellStyle name="Обычный 6 2 2 2 2 2 3" xfId="436"/>
    <cellStyle name="Обычный 6 2 2 2 2 3" xfId="437"/>
    <cellStyle name="Обычный 6 2 2 2 2 3 2" xfId="438"/>
    <cellStyle name="Обычный 6 2 2 2 2 4" xfId="439"/>
    <cellStyle name="Обычный 6 2 2 2 2 4 2" xfId="440"/>
    <cellStyle name="Обычный 6 2 2 2 2 5" xfId="441"/>
    <cellStyle name="Обычный 6 2 2 2 3" xfId="442"/>
    <cellStyle name="Обычный 6 2 2 2 3 2" xfId="443"/>
    <cellStyle name="Обычный 6 2 2 2 3 2 2" xfId="444"/>
    <cellStyle name="Обычный 6 2 2 2 3 3" xfId="445"/>
    <cellStyle name="Обычный 6 2 2 2 4" xfId="446"/>
    <cellStyle name="Обычный 6 2 2 2 4 2" xfId="447"/>
    <cellStyle name="Обычный 6 2 2 2 5" xfId="448"/>
    <cellStyle name="Обычный 6 2 2 2 5 2" xfId="449"/>
    <cellStyle name="Обычный 6 2 2 2 6" xfId="450"/>
    <cellStyle name="Обычный 6 2 2 3" xfId="451"/>
    <cellStyle name="Обычный 6 2 2 3 2" xfId="452"/>
    <cellStyle name="Обычный 6 2 2 3 2 2" xfId="453"/>
    <cellStyle name="Обычный 6 2 2 3 2 2 2" xfId="454"/>
    <cellStyle name="Обычный 6 2 2 3 2 3" xfId="455"/>
    <cellStyle name="Обычный 6 2 2 3 3" xfId="456"/>
    <cellStyle name="Обычный 6 2 2 3 3 2" xfId="457"/>
    <cellStyle name="Обычный 6 2 2 3 4" xfId="458"/>
    <cellStyle name="Обычный 6 2 2 3 4 2" xfId="459"/>
    <cellStyle name="Обычный 6 2 2 3 5" xfId="460"/>
    <cellStyle name="Обычный 6 2 2 4" xfId="461"/>
    <cellStyle name="Обычный 6 2 2 4 2" xfId="462"/>
    <cellStyle name="Обычный 6 2 2 4 2 2" xfId="463"/>
    <cellStyle name="Обычный 6 2 2 4 3" xfId="464"/>
    <cellStyle name="Обычный 6 2 2 5" xfId="465"/>
    <cellStyle name="Обычный 6 2 2 5 2" xfId="466"/>
    <cellStyle name="Обычный 6 2 2 6" xfId="467"/>
    <cellStyle name="Обычный 6 2 2 6 2" xfId="468"/>
    <cellStyle name="Обычный 6 2 2 7" xfId="469"/>
    <cellStyle name="Обычный 6 2 3" xfId="470"/>
    <cellStyle name="Обычный 6 2 3 2" xfId="471"/>
    <cellStyle name="Обычный 6 2 3 2 2" xfId="472"/>
    <cellStyle name="Обычный 6 2 3 2 2 2" xfId="473"/>
    <cellStyle name="Обычный 6 2 3 2 2 2 2" xfId="474"/>
    <cellStyle name="Обычный 6 2 3 2 2 3" xfId="475"/>
    <cellStyle name="Обычный 6 2 3 2 3" xfId="476"/>
    <cellStyle name="Обычный 6 2 3 2 3 2" xfId="477"/>
    <cellStyle name="Обычный 6 2 3 2 4" xfId="478"/>
    <cellStyle name="Обычный 6 2 3 2 4 2" xfId="479"/>
    <cellStyle name="Обычный 6 2 3 2 5" xfId="480"/>
    <cellStyle name="Обычный 6 2 3 3" xfId="481"/>
    <cellStyle name="Обычный 6 2 3 3 2" xfId="482"/>
    <cellStyle name="Обычный 6 2 3 3 2 2" xfId="483"/>
    <cellStyle name="Обычный 6 2 3 3 3" xfId="484"/>
    <cellStyle name="Обычный 6 2 3 4" xfId="485"/>
    <cellStyle name="Обычный 6 2 3 4 2" xfId="486"/>
    <cellStyle name="Обычный 6 2 3 5" xfId="487"/>
    <cellStyle name="Обычный 6 2 3 5 2" xfId="488"/>
    <cellStyle name="Обычный 6 2 3 6" xfId="489"/>
    <cellStyle name="Обычный 6 2 4" xfId="490"/>
    <cellStyle name="Обычный 6 2 4 2" xfId="491"/>
    <cellStyle name="Обычный 6 2 4 2 2" xfId="492"/>
    <cellStyle name="Обычный 6 2 4 2 2 2" xfId="493"/>
    <cellStyle name="Обычный 6 2 4 2 3" xfId="494"/>
    <cellStyle name="Обычный 6 2 4 3" xfId="495"/>
    <cellStyle name="Обычный 6 2 4 3 2" xfId="496"/>
    <cellStyle name="Обычный 6 2 4 4" xfId="497"/>
    <cellStyle name="Обычный 6 2 4 4 2" xfId="498"/>
    <cellStyle name="Обычный 6 2 4 5" xfId="499"/>
    <cellStyle name="Обычный 6 2 5" xfId="500"/>
    <cellStyle name="Обычный 6 2 5 2" xfId="501"/>
    <cellStyle name="Обычный 6 2 5 2 2" xfId="502"/>
    <cellStyle name="Обычный 6 2 5 3" xfId="503"/>
    <cellStyle name="Обычный 6 2 6" xfId="504"/>
    <cellStyle name="Обычный 6 2 6 2" xfId="505"/>
    <cellStyle name="Обычный 6 2 7" xfId="506"/>
    <cellStyle name="Обычный 6 2 7 2" xfId="507"/>
    <cellStyle name="Обычный 6 2 8" xfId="508"/>
    <cellStyle name="Обычный 6 3" xfId="509"/>
    <cellStyle name="Обычный 6 3 2" xfId="510"/>
    <cellStyle name="Обычный 6 3 2 2" xfId="511"/>
    <cellStyle name="Обычный 6 3 2 2 2" xfId="512"/>
    <cellStyle name="Обычный 6 3 2 2 2 2" xfId="513"/>
    <cellStyle name="Обычный 6 3 2 2 2 2 2" xfId="514"/>
    <cellStyle name="Обычный 6 3 2 2 2 3" xfId="515"/>
    <cellStyle name="Обычный 6 3 2 2 3" xfId="516"/>
    <cellStyle name="Обычный 6 3 2 2 3 2" xfId="517"/>
    <cellStyle name="Обычный 6 3 2 2 4" xfId="518"/>
    <cellStyle name="Обычный 6 3 2 2 4 2" xfId="519"/>
    <cellStyle name="Обычный 6 3 2 2 5" xfId="520"/>
    <cellStyle name="Обычный 6 3 2 3" xfId="521"/>
    <cellStyle name="Обычный 6 3 2 3 2" xfId="522"/>
    <cellStyle name="Обычный 6 3 2 3 2 2" xfId="523"/>
    <cellStyle name="Обычный 6 3 2 3 3" xfId="524"/>
    <cellStyle name="Обычный 6 3 2 4" xfId="525"/>
    <cellStyle name="Обычный 6 3 2 4 2" xfId="526"/>
    <cellStyle name="Обычный 6 3 2 5" xfId="527"/>
    <cellStyle name="Обычный 6 3 2 5 2" xfId="528"/>
    <cellStyle name="Обычный 6 3 2 6" xfId="529"/>
    <cellStyle name="Обычный 6 3 3" xfId="530"/>
    <cellStyle name="Обычный 6 3 3 2" xfId="531"/>
    <cellStyle name="Обычный 6 3 3 2 2" xfId="532"/>
    <cellStyle name="Обычный 6 3 3 2 2 2" xfId="533"/>
    <cellStyle name="Обычный 6 3 3 2 3" xfId="534"/>
    <cellStyle name="Обычный 6 3 3 3" xfId="535"/>
    <cellStyle name="Обычный 6 3 3 3 2" xfId="536"/>
    <cellStyle name="Обычный 6 3 3 4" xfId="537"/>
    <cellStyle name="Обычный 6 3 3 4 2" xfId="538"/>
    <cellStyle name="Обычный 6 3 3 5" xfId="539"/>
    <cellStyle name="Обычный 6 3 4" xfId="540"/>
    <cellStyle name="Обычный 6 3 4 2" xfId="541"/>
    <cellStyle name="Обычный 6 3 4 2 2" xfId="542"/>
    <cellStyle name="Обычный 6 3 4 3" xfId="543"/>
    <cellStyle name="Обычный 6 3 5" xfId="544"/>
    <cellStyle name="Обычный 6 3 5 2" xfId="545"/>
    <cellStyle name="Обычный 6 3 6" xfId="546"/>
    <cellStyle name="Обычный 6 3 6 2" xfId="547"/>
    <cellStyle name="Обычный 6 3 7" xfId="548"/>
    <cellStyle name="Обычный 6 4" xfId="549"/>
    <cellStyle name="Обычный 6 4 2" xfId="550"/>
    <cellStyle name="Обычный 6 4 2 2" xfId="551"/>
    <cellStyle name="Обычный 6 4 2 2 2" xfId="552"/>
    <cellStyle name="Обычный 6 4 2 2 2 2" xfId="553"/>
    <cellStyle name="Обычный 6 4 2 2 3" xfId="554"/>
    <cellStyle name="Обычный 6 4 2 3" xfId="555"/>
    <cellStyle name="Обычный 6 4 2 3 2" xfId="556"/>
    <cellStyle name="Обычный 6 4 2 4" xfId="557"/>
    <cellStyle name="Обычный 6 4 2 4 2" xfId="558"/>
    <cellStyle name="Обычный 6 4 2 5" xfId="559"/>
    <cellStyle name="Обычный 6 4 3" xfId="560"/>
    <cellStyle name="Обычный 6 4 3 2" xfId="561"/>
    <cellStyle name="Обычный 6 4 3 2 2" xfId="562"/>
    <cellStyle name="Обычный 6 4 3 3" xfId="563"/>
    <cellStyle name="Обычный 6 4 4" xfId="564"/>
    <cellStyle name="Обычный 6 4 4 2" xfId="565"/>
    <cellStyle name="Обычный 6 4 5" xfId="566"/>
    <cellStyle name="Обычный 6 4 5 2" xfId="567"/>
    <cellStyle name="Обычный 6 4 6" xfId="568"/>
    <cellStyle name="Обычный 6 5" xfId="569"/>
    <cellStyle name="Обычный 6 5 2" xfId="570"/>
    <cellStyle name="Обычный 6 5 2 2" xfId="571"/>
    <cellStyle name="Обычный 6 5 2 2 2" xfId="572"/>
    <cellStyle name="Обычный 6 5 2 3" xfId="573"/>
    <cellStyle name="Обычный 6 5 3" xfId="574"/>
    <cellStyle name="Обычный 6 5 3 2" xfId="575"/>
    <cellStyle name="Обычный 6 5 4" xfId="576"/>
    <cellStyle name="Обычный 6 5 4 2" xfId="577"/>
    <cellStyle name="Обычный 6 5 5" xfId="578"/>
    <cellStyle name="Обычный 6 6" xfId="579"/>
    <cellStyle name="Обычный 6 6 2" xfId="580"/>
    <cellStyle name="Обычный 6 6 2 2" xfId="581"/>
    <cellStyle name="Обычный 6 6 3" xfId="582"/>
    <cellStyle name="Обычный 6 7" xfId="583"/>
    <cellStyle name="Обычный 6 7 2" xfId="584"/>
    <cellStyle name="Обычный 6 8" xfId="585"/>
    <cellStyle name="Обычный 6 8 2" xfId="586"/>
    <cellStyle name="Обычный 6 9" xfId="587"/>
    <cellStyle name="Обычный 7" xfId="588"/>
    <cellStyle name="Обычный 8" xfId="589"/>
    <cellStyle name="Обычный 8 2" xfId="590"/>
    <cellStyle name="Обычный 8 2 2" xfId="591"/>
    <cellStyle name="Обычный 8 2 2 2" xfId="592"/>
    <cellStyle name="Обычный 8 2 2 2 2" xfId="593"/>
    <cellStyle name="Обычный 8 2 2 2 2 2" xfId="594"/>
    <cellStyle name="Обычный 8 2 2 2 2 2 2" xfId="595"/>
    <cellStyle name="Обычный 8 2 2 2 2 3" xfId="596"/>
    <cellStyle name="Обычный 8 2 2 2 3" xfId="597"/>
    <cellStyle name="Обычный 8 2 2 2 3 2" xfId="598"/>
    <cellStyle name="Обычный 8 2 2 2 4" xfId="599"/>
    <cellStyle name="Обычный 8 2 2 2 4 2" xfId="600"/>
    <cellStyle name="Обычный 8 2 2 2 5" xfId="601"/>
    <cellStyle name="Обычный 8 2 2 3" xfId="602"/>
    <cellStyle name="Обычный 8 2 2 3 2" xfId="603"/>
    <cellStyle name="Обычный 8 2 2 3 2 2" xfId="604"/>
    <cellStyle name="Обычный 8 2 2 3 3" xfId="605"/>
    <cellStyle name="Обычный 8 2 2 4" xfId="606"/>
    <cellStyle name="Обычный 8 2 2 4 2" xfId="607"/>
    <cellStyle name="Обычный 8 2 2 5" xfId="608"/>
    <cellStyle name="Обычный 8 2 2 5 2" xfId="609"/>
    <cellStyle name="Обычный 8 2 2 6" xfId="610"/>
    <cellStyle name="Обычный 8 2 3" xfId="611"/>
    <cellStyle name="Обычный 8 2 3 2" xfId="612"/>
    <cellStyle name="Обычный 8 2 3 2 2" xfId="613"/>
    <cellStyle name="Обычный 8 2 3 2 2 2" xfId="614"/>
    <cellStyle name="Обычный 8 2 3 2 3" xfId="615"/>
    <cellStyle name="Обычный 8 2 3 3" xfId="616"/>
    <cellStyle name="Обычный 8 2 3 3 2" xfId="617"/>
    <cellStyle name="Обычный 8 2 3 4" xfId="618"/>
    <cellStyle name="Обычный 8 2 3 4 2" xfId="619"/>
    <cellStyle name="Обычный 8 2 3 5" xfId="620"/>
    <cellStyle name="Обычный 8 2 4" xfId="621"/>
    <cellStyle name="Обычный 8 2 4 2" xfId="622"/>
    <cellStyle name="Обычный 8 2 4 2 2" xfId="623"/>
    <cellStyle name="Обычный 8 2 4 3" xfId="624"/>
    <cellStyle name="Обычный 8 2 5" xfId="625"/>
    <cellStyle name="Обычный 8 2 5 2" xfId="626"/>
    <cellStyle name="Обычный 8 2 6" xfId="627"/>
    <cellStyle name="Обычный 8 2 6 2" xfId="628"/>
    <cellStyle name="Обычный 8 2 7" xfId="629"/>
    <cellStyle name="Обычный 8 3" xfId="630"/>
    <cellStyle name="Обычный 8 3 2" xfId="631"/>
    <cellStyle name="Обычный 8 3 2 2" xfId="632"/>
    <cellStyle name="Обычный 8 3 2 2 2" xfId="633"/>
    <cellStyle name="Обычный 8 3 2 2 2 2" xfId="634"/>
    <cellStyle name="Обычный 8 3 2 2 3" xfId="635"/>
    <cellStyle name="Обычный 8 3 2 3" xfId="636"/>
    <cellStyle name="Обычный 8 3 2 3 2" xfId="637"/>
    <cellStyle name="Обычный 8 3 2 4" xfId="638"/>
    <cellStyle name="Обычный 8 3 2 4 2" xfId="639"/>
    <cellStyle name="Обычный 8 3 2 5" xfId="640"/>
    <cellStyle name="Обычный 8 3 3" xfId="641"/>
    <cellStyle name="Обычный 8 3 3 2" xfId="642"/>
    <cellStyle name="Обычный 8 3 3 2 2" xfId="643"/>
    <cellStyle name="Обычный 8 3 3 3" xfId="644"/>
    <cellStyle name="Обычный 8 3 4" xfId="645"/>
    <cellStyle name="Обычный 8 3 4 2" xfId="646"/>
    <cellStyle name="Обычный 8 3 5" xfId="647"/>
    <cellStyle name="Обычный 8 3 5 2" xfId="648"/>
    <cellStyle name="Обычный 8 3 6" xfId="649"/>
    <cellStyle name="Обычный 8 4" xfId="650"/>
    <cellStyle name="Обычный 8 4 2" xfId="651"/>
    <cellStyle name="Обычный 8 4 2 2" xfId="652"/>
    <cellStyle name="Обычный 8 4 2 2 2" xfId="653"/>
    <cellStyle name="Обычный 8 4 2 3" xfId="654"/>
    <cellStyle name="Обычный 8 4 3" xfId="655"/>
    <cellStyle name="Обычный 8 4 3 2" xfId="656"/>
    <cellStyle name="Обычный 8 4 4" xfId="657"/>
    <cellStyle name="Обычный 8 4 4 2" xfId="658"/>
    <cellStyle name="Обычный 8 4 5" xfId="659"/>
    <cellStyle name="Обычный 8 5" xfId="660"/>
    <cellStyle name="Обычный 8 5 2" xfId="661"/>
    <cellStyle name="Обычный 8 5 2 2" xfId="662"/>
    <cellStyle name="Обычный 8 5 3" xfId="663"/>
    <cellStyle name="Обычный 8 6" xfId="664"/>
    <cellStyle name="Обычный 8 6 2" xfId="665"/>
    <cellStyle name="Обычный 8 7" xfId="666"/>
    <cellStyle name="Обычный 8 7 2" xfId="667"/>
    <cellStyle name="Обычный 8 8" xfId="668"/>
    <cellStyle name="Обычный 9" xfId="6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ograd_nv\Desktop\&#1050;&#1086;&#1087;&#1080;&#1103;%20&#1057;&#1074;&#1086;&#1076;&#1085;&#1072;&#1103;%20&#1080;&#1085;&#1092;&#1086;&#1088;&#1084;&#1072;&#1094;&#1080;&#1103;%20&#1087;&#1086;%20&#1087;&#1088;&#1086;&#1077;&#1082;&#1090;&#1091;%20&#1073;&#1102;&#1076;&#1078;&#1077;&#1090;&#1072;%20&#1085;&#1072;%2025-27&#1075;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-2027 от умс+, акц-8.10"/>
      <sheetName val="2025-2027 от 04.10"/>
      <sheetName val="2025-2027 от 02.10"/>
      <sheetName val="2025-2027 от 07.08 УМС+акцизы"/>
      <sheetName val="2025-2027 от 07.08 УМС+"/>
      <sheetName val="Лист2"/>
      <sheetName val="Лист1"/>
      <sheetName val="Лист3"/>
      <sheetName val="2025-2027"/>
    </sheetNames>
    <sheetDataSet>
      <sheetData sheetId="0">
        <row r="23">
          <cell r="K23">
            <v>300520000</v>
          </cell>
        </row>
        <row r="24">
          <cell r="K24">
            <v>1617000</v>
          </cell>
        </row>
        <row r="25">
          <cell r="K25">
            <v>12022009</v>
          </cell>
        </row>
        <row r="26">
          <cell r="K26">
            <v>8979017.4000000004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80" zoomScaleNormal="80" workbookViewId="0">
      <pane ySplit="4" topLeftCell="A14" activePane="bottomLeft" state="frozen"/>
      <selection pane="bottomLeft" activeCell="A2" sqref="A2:Q2"/>
    </sheetView>
  </sheetViews>
  <sheetFormatPr defaultRowHeight="15" x14ac:dyDescent="0.25"/>
  <cols>
    <col min="1" max="1" width="42.42578125" style="1" customWidth="1"/>
    <col min="2" max="2" width="29" style="2" customWidth="1"/>
    <col min="3" max="3" width="18.140625" style="1" customWidth="1"/>
    <col min="4" max="4" width="18.42578125" style="1" customWidth="1"/>
    <col min="5" max="5" width="18.5703125" style="1" customWidth="1"/>
    <col min="6" max="6" width="17.7109375" style="1" customWidth="1"/>
    <col min="7" max="7" width="12.28515625" style="1" customWidth="1"/>
    <col min="8" max="8" width="22.5703125" style="1" customWidth="1"/>
    <col min="9" max="9" width="12.28515625" style="1" customWidth="1"/>
    <col min="10" max="10" width="18.5703125" style="44" customWidth="1"/>
    <col min="11" max="11" width="17" style="1" customWidth="1"/>
    <col min="12" max="12" width="17.42578125" style="1" customWidth="1"/>
    <col min="13" max="13" width="22.5703125" style="1" customWidth="1"/>
    <col min="14" max="14" width="13.7109375" style="1" customWidth="1"/>
    <col min="15" max="15" width="19.5703125" style="44" customWidth="1"/>
    <col min="16" max="16" width="18.28515625" style="1" customWidth="1"/>
    <col min="17" max="17" width="15" style="1" customWidth="1"/>
    <col min="18" max="18" width="19.7109375" style="1" customWidth="1"/>
    <col min="19" max="19" width="22" style="1" customWidth="1"/>
    <col min="20" max="16384" width="9.140625" style="1"/>
  </cols>
  <sheetData>
    <row r="1" spans="1:19" ht="20.25" x14ac:dyDescent="0.3">
      <c r="A1" s="60" t="s">
        <v>83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"/>
      <c r="N1" s="5"/>
    </row>
    <row r="2" spans="1:19" ht="18.75" customHeight="1" x14ac:dyDescent="0.3">
      <c r="A2" s="74" t="s">
        <v>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12"/>
      <c r="S2" s="33" t="s">
        <v>4</v>
      </c>
    </row>
    <row r="3" spans="1:19" ht="51" customHeight="1" x14ac:dyDescent="0.25">
      <c r="A3" s="64" t="s">
        <v>75</v>
      </c>
      <c r="B3" s="66" t="s">
        <v>1</v>
      </c>
      <c r="C3" s="68" t="s">
        <v>84</v>
      </c>
      <c r="D3" s="70" t="s">
        <v>85</v>
      </c>
      <c r="E3" s="72" t="s">
        <v>89</v>
      </c>
      <c r="F3" s="61" t="s">
        <v>86</v>
      </c>
      <c r="G3" s="61"/>
      <c r="H3" s="61" t="s">
        <v>87</v>
      </c>
      <c r="I3" s="61"/>
      <c r="J3" s="62" t="s">
        <v>91</v>
      </c>
      <c r="K3" s="61" t="s">
        <v>86</v>
      </c>
      <c r="L3" s="61"/>
      <c r="M3" s="61" t="s">
        <v>87</v>
      </c>
      <c r="N3" s="61"/>
      <c r="O3" s="62" t="s">
        <v>90</v>
      </c>
      <c r="P3" s="61" t="s">
        <v>86</v>
      </c>
      <c r="Q3" s="61"/>
      <c r="R3" s="61" t="s">
        <v>87</v>
      </c>
      <c r="S3" s="61"/>
    </row>
    <row r="4" spans="1:19" ht="156" customHeight="1" x14ac:dyDescent="0.25">
      <c r="A4" s="65"/>
      <c r="B4" s="67"/>
      <c r="C4" s="69"/>
      <c r="D4" s="71"/>
      <c r="E4" s="73"/>
      <c r="F4" s="6" t="s">
        <v>5</v>
      </c>
      <c r="G4" s="6" t="s">
        <v>6</v>
      </c>
      <c r="H4" s="6" t="s">
        <v>5</v>
      </c>
      <c r="I4" s="6" t="s">
        <v>6</v>
      </c>
      <c r="J4" s="63"/>
      <c r="K4" s="6" t="s">
        <v>5</v>
      </c>
      <c r="L4" s="6" t="s">
        <v>6</v>
      </c>
      <c r="M4" s="6" t="s">
        <v>5</v>
      </c>
      <c r="N4" s="6" t="s">
        <v>6</v>
      </c>
      <c r="O4" s="63"/>
      <c r="P4" s="6" t="s">
        <v>5</v>
      </c>
      <c r="Q4" s="6" t="s">
        <v>6</v>
      </c>
      <c r="R4" s="6" t="s">
        <v>5</v>
      </c>
      <c r="S4" s="6" t="s">
        <v>6</v>
      </c>
    </row>
    <row r="5" spans="1:19" s="12" customFormat="1" ht="20.25" customHeight="1" x14ac:dyDescent="0.25">
      <c r="A5" s="7">
        <v>1</v>
      </c>
      <c r="B5" s="8">
        <v>2</v>
      </c>
      <c r="C5" s="9">
        <v>3</v>
      </c>
      <c r="D5" s="10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45">
        <v>10</v>
      </c>
      <c r="K5" s="11">
        <v>11</v>
      </c>
      <c r="L5" s="11">
        <v>12</v>
      </c>
      <c r="M5" s="11">
        <v>13</v>
      </c>
      <c r="N5" s="11">
        <v>14</v>
      </c>
      <c r="O5" s="57">
        <v>15</v>
      </c>
      <c r="P5" s="11">
        <v>16</v>
      </c>
      <c r="Q5" s="11">
        <v>17</v>
      </c>
      <c r="R5" s="11">
        <v>18</v>
      </c>
      <c r="S5" s="11">
        <v>19</v>
      </c>
    </row>
    <row r="6" spans="1:19" s="17" customFormat="1" ht="20.25" customHeight="1" x14ac:dyDescent="0.25">
      <c r="A6" s="27" t="s">
        <v>76</v>
      </c>
      <c r="B6" s="10"/>
      <c r="C6" s="28">
        <f>SUM(C7:C17)</f>
        <v>1672461327.0900002</v>
      </c>
      <c r="D6" s="28">
        <f>SUM(D7:D17)</f>
        <v>2249518046.5100002</v>
      </c>
      <c r="E6" s="28">
        <f t="shared" ref="E6:F6" si="0">SUM(E7:E17)</f>
        <v>2319127000</v>
      </c>
      <c r="F6" s="28">
        <f t="shared" si="0"/>
        <v>646665672.91000009</v>
      </c>
      <c r="G6" s="15">
        <f>E6/C6*100</f>
        <v>138.6655082802522</v>
      </c>
      <c r="H6" s="28">
        <f>SUM(H7:H17)</f>
        <v>69608953.489999995</v>
      </c>
      <c r="I6" s="15">
        <f>E6/D6*100</f>
        <v>103.09439409023608</v>
      </c>
      <c r="J6" s="46">
        <f>SUM(J7:J17)</f>
        <v>2074662000</v>
      </c>
      <c r="K6" s="28">
        <f t="shared" ref="K6" si="1">SUM(K7:K17)</f>
        <v>402200672.90999997</v>
      </c>
      <c r="L6" s="16">
        <f>J6/C6*100</f>
        <v>124.04842888713064</v>
      </c>
      <c r="M6" s="28">
        <f>SUM(M7:M17)</f>
        <v>-174856046.50999999</v>
      </c>
      <c r="N6" s="16">
        <f>J6/D6*100</f>
        <v>92.226955156848845</v>
      </c>
      <c r="O6" s="46">
        <f>SUM(O7:O17)</f>
        <v>2177429000</v>
      </c>
      <c r="P6" s="28">
        <f t="shared" ref="P6" si="2">SUM(P7:P17)</f>
        <v>504967672.90999997</v>
      </c>
      <c r="Q6" s="16">
        <f>O6/C6*100</f>
        <v>130.19308516918707</v>
      </c>
      <c r="R6" s="28">
        <f t="shared" ref="R6" si="3">SUM(R7:R17)</f>
        <v>-72089046.510000005</v>
      </c>
      <c r="S6" s="16">
        <f>O6/D6*100</f>
        <v>96.795355937604398</v>
      </c>
    </row>
    <row r="7" spans="1:19" s="12" customFormat="1" ht="31.5" x14ac:dyDescent="0.25">
      <c r="A7" s="34" t="s">
        <v>7</v>
      </c>
      <c r="B7" s="20" t="s">
        <v>57</v>
      </c>
      <c r="C7" s="30">
        <v>1345330146.23</v>
      </c>
      <c r="D7" s="22">
        <v>1827115000</v>
      </c>
      <c r="E7" s="36">
        <v>1897318000</v>
      </c>
      <c r="F7" s="24">
        <f>E7-C7</f>
        <v>551987853.76999998</v>
      </c>
      <c r="G7" s="24">
        <f>E7/C7*100</f>
        <v>141.02991784706737</v>
      </c>
      <c r="H7" s="24">
        <f>E7-D7</f>
        <v>70203000</v>
      </c>
      <c r="I7" s="24">
        <f>E7/D7*100</f>
        <v>103.84228688396735</v>
      </c>
      <c r="J7" s="47">
        <v>1645740000</v>
      </c>
      <c r="K7" s="22">
        <f>J7-C7</f>
        <v>300409853.76999998</v>
      </c>
      <c r="L7" s="22">
        <f>J7/C7*100</f>
        <v>122.32982399241065</v>
      </c>
      <c r="M7" s="22">
        <f>J7-D7</f>
        <v>-181375000</v>
      </c>
      <c r="N7" s="22">
        <f>J7/D7*100</f>
        <v>90.073148105072747</v>
      </c>
      <c r="O7" s="47">
        <v>1728027000</v>
      </c>
      <c r="P7" s="22">
        <f>O7-C7</f>
        <v>382696853.76999998</v>
      </c>
      <c r="Q7" s="22">
        <f>O7/C7*100</f>
        <v>128.44631519203119</v>
      </c>
      <c r="R7" s="22">
        <f>O7-D7</f>
        <v>-99088000</v>
      </c>
      <c r="S7" s="22">
        <f>O7/D7*100</f>
        <v>94.576805510326395</v>
      </c>
    </row>
    <row r="8" spans="1:19" s="12" customFormat="1" ht="47.25" x14ac:dyDescent="0.25">
      <c r="A8" s="19" t="s">
        <v>8</v>
      </c>
      <c r="B8" s="35" t="s">
        <v>79</v>
      </c>
      <c r="C8" s="30">
        <v>37950647.680000007</v>
      </c>
      <c r="D8" s="22">
        <v>42647000</v>
      </c>
      <c r="E8" s="36">
        <v>47010000</v>
      </c>
      <c r="F8" s="24">
        <f t="shared" ref="F8:F44" si="4">E8-C8</f>
        <v>9059352.3199999928</v>
      </c>
      <c r="G8" s="24">
        <f t="shared" ref="G8:G46" si="5">E8/C8*100</f>
        <v>123.87140371460453</v>
      </c>
      <c r="H8" s="24">
        <f t="shared" ref="H8:H44" si="6">E8-D8</f>
        <v>4363000</v>
      </c>
      <c r="I8" s="24">
        <f t="shared" ref="I8:I46" si="7">E8/D8*100</f>
        <v>110.23049686965085</v>
      </c>
      <c r="J8" s="47">
        <v>49206000</v>
      </c>
      <c r="K8" s="22">
        <f t="shared" ref="K8:K44" si="8">J8-C8</f>
        <v>11255352.319999993</v>
      </c>
      <c r="L8" s="22">
        <f t="shared" ref="L8:L46" si="9">J8/C8*100</f>
        <v>129.65786622379983</v>
      </c>
      <c r="M8" s="22">
        <f t="shared" ref="M8:M44" si="10">J8-D8</f>
        <v>6559000</v>
      </c>
      <c r="N8" s="22">
        <f t="shared" ref="N8:N46" si="11">J8/D8*100</f>
        <v>115.3797453513729</v>
      </c>
      <c r="O8" s="47">
        <v>66162000</v>
      </c>
      <c r="P8" s="22">
        <f t="shared" ref="P8:P44" si="12">O8-C8</f>
        <v>28211352.319999993</v>
      </c>
      <c r="Q8" s="22">
        <f t="shared" ref="Q8:Q46" si="13">O8/C8*100</f>
        <v>174.33694559807836</v>
      </c>
      <c r="R8" s="22">
        <f t="shared" ref="R8:R44" si="14">O8-D8</f>
        <v>23515000</v>
      </c>
      <c r="S8" s="22">
        <f t="shared" ref="S8:S46" si="15">O8/D8*100</f>
        <v>155.13869674302998</v>
      </c>
    </row>
    <row r="9" spans="1:19" s="12" customFormat="1" ht="33" customHeight="1" x14ac:dyDescent="0.25">
      <c r="A9" s="19" t="s">
        <v>9</v>
      </c>
      <c r="B9" s="35" t="s">
        <v>58</v>
      </c>
      <c r="C9" s="37">
        <v>14814343.770000001</v>
      </c>
      <c r="D9" s="22">
        <v>20439981.350000001</v>
      </c>
      <c r="E9" s="23">
        <v>20849000</v>
      </c>
      <c r="F9" s="24">
        <f t="shared" si="4"/>
        <v>6034656.2299999986</v>
      </c>
      <c r="G9" s="24">
        <f t="shared" si="5"/>
        <v>140.73522475035691</v>
      </c>
      <c r="H9" s="24">
        <f t="shared" si="6"/>
        <v>409018.64999999851</v>
      </c>
      <c r="I9" s="24">
        <f t="shared" si="7"/>
        <v>102.00107154207359</v>
      </c>
      <c r="J9" s="47">
        <v>21266000</v>
      </c>
      <c r="K9" s="22">
        <f t="shared" si="8"/>
        <v>6451656.2299999986</v>
      </c>
      <c r="L9" s="22">
        <f t="shared" si="9"/>
        <v>143.5500642496566</v>
      </c>
      <c r="M9" s="22">
        <f t="shared" si="10"/>
        <v>826018.64999999851</v>
      </c>
      <c r="N9" s="22">
        <f t="shared" si="11"/>
        <v>104.04119082036244</v>
      </c>
      <c r="O9" s="47">
        <v>21690000</v>
      </c>
      <c r="P9" s="22">
        <f t="shared" si="12"/>
        <v>6875656.2299999986</v>
      </c>
      <c r="Q9" s="22">
        <f t="shared" si="13"/>
        <v>146.4121552513426</v>
      </c>
      <c r="R9" s="22">
        <f t="shared" si="14"/>
        <v>1250018.6499999985</v>
      </c>
      <c r="S9" s="22">
        <f t="shared" si="15"/>
        <v>106.1155567052413</v>
      </c>
    </row>
    <row r="10" spans="1:19" s="12" customFormat="1" ht="33" customHeight="1" x14ac:dyDescent="0.25">
      <c r="A10" s="19" t="s">
        <v>10</v>
      </c>
      <c r="B10" s="38" t="s">
        <v>59</v>
      </c>
      <c r="C10" s="30">
        <v>-670369.48999999987</v>
      </c>
      <c r="D10" s="22">
        <v>274158.65000000002</v>
      </c>
      <c r="E10" s="39"/>
      <c r="F10" s="24">
        <f t="shared" ref="F10:F12" si="16">E10-C10</f>
        <v>670369.48999999987</v>
      </c>
      <c r="G10" s="24">
        <f t="shared" ref="G10:G12" si="17">E10/C10*100</f>
        <v>0</v>
      </c>
      <c r="H10" s="24">
        <f t="shared" ref="H10:H12" si="18">E10-D10</f>
        <v>-274158.65000000002</v>
      </c>
      <c r="I10" s="24">
        <f t="shared" ref="I10:I12" si="19">E10/D10*100</f>
        <v>0</v>
      </c>
      <c r="J10" s="48">
        <v>0</v>
      </c>
      <c r="K10" s="22">
        <f t="shared" ref="K10:K12" si="20">J10-C10</f>
        <v>670369.48999999987</v>
      </c>
      <c r="L10" s="22">
        <f t="shared" ref="L10:L12" si="21">J10/C10*100</f>
        <v>0</v>
      </c>
      <c r="M10" s="22">
        <f t="shared" ref="M10:M12" si="22">J10-D10</f>
        <v>-274158.65000000002</v>
      </c>
      <c r="N10" s="22">
        <f t="shared" ref="N10:N12" si="23">J10/D10*100</f>
        <v>0</v>
      </c>
      <c r="O10" s="48">
        <v>0</v>
      </c>
      <c r="P10" s="22">
        <f t="shared" ref="P10:P12" si="24">O10-C10</f>
        <v>670369.48999999987</v>
      </c>
      <c r="Q10" s="22">
        <f t="shared" ref="Q10:Q12" si="25">O10/C10*100</f>
        <v>0</v>
      </c>
      <c r="R10" s="22">
        <f t="shared" ref="R10:R12" si="26">O10-D10</f>
        <v>-274158.65000000002</v>
      </c>
      <c r="S10" s="22">
        <f t="shared" ref="S10:S12" si="27">O10/D10*100</f>
        <v>0</v>
      </c>
    </row>
    <row r="11" spans="1:19" s="12" customFormat="1" ht="27" customHeight="1" x14ac:dyDescent="0.25">
      <c r="A11" s="19" t="s">
        <v>11</v>
      </c>
      <c r="B11" s="38" t="s">
        <v>60</v>
      </c>
      <c r="C11" s="30">
        <v>1357407.5000000007</v>
      </c>
      <c r="D11" s="22">
        <v>1043221</v>
      </c>
      <c r="E11" s="39">
        <v>1100000</v>
      </c>
      <c r="F11" s="24">
        <f t="shared" si="16"/>
        <v>-257407.5000000007</v>
      </c>
      <c r="G11" s="24">
        <f t="shared" si="17"/>
        <v>81.036829397214873</v>
      </c>
      <c r="H11" s="24">
        <f t="shared" si="18"/>
        <v>56779</v>
      </c>
      <c r="I11" s="24">
        <f t="shared" si="19"/>
        <v>105.4426626764607</v>
      </c>
      <c r="J11" s="49">
        <v>1200000</v>
      </c>
      <c r="K11" s="22">
        <f t="shared" si="20"/>
        <v>-157407.5000000007</v>
      </c>
      <c r="L11" s="22">
        <f t="shared" si="21"/>
        <v>88.403813887870768</v>
      </c>
      <c r="M11" s="22">
        <f t="shared" si="22"/>
        <v>156779</v>
      </c>
      <c r="N11" s="22">
        <f t="shared" si="23"/>
        <v>115.02835928341166</v>
      </c>
      <c r="O11" s="49">
        <v>1300000</v>
      </c>
      <c r="P11" s="22">
        <f t="shared" si="24"/>
        <v>-57407.500000000698</v>
      </c>
      <c r="Q11" s="22">
        <f t="shared" si="25"/>
        <v>95.770798378526663</v>
      </c>
      <c r="R11" s="22">
        <f t="shared" si="26"/>
        <v>256779</v>
      </c>
      <c r="S11" s="22">
        <f t="shared" si="27"/>
        <v>124.61405589036264</v>
      </c>
    </row>
    <row r="12" spans="1:19" s="12" customFormat="1" ht="33" customHeight="1" x14ac:dyDescent="0.25">
      <c r="A12" s="19" t="s">
        <v>12</v>
      </c>
      <c r="B12" s="38" t="s">
        <v>61</v>
      </c>
      <c r="C12" s="21">
        <v>28352070.859999996</v>
      </c>
      <c r="D12" s="22">
        <v>82000000</v>
      </c>
      <c r="E12" s="23">
        <v>71000000</v>
      </c>
      <c r="F12" s="24">
        <f t="shared" si="16"/>
        <v>42647929.140000001</v>
      </c>
      <c r="G12" s="24">
        <f t="shared" si="17"/>
        <v>250.42262468442496</v>
      </c>
      <c r="H12" s="24">
        <f t="shared" si="18"/>
        <v>-11000000</v>
      </c>
      <c r="I12" s="24">
        <f t="shared" si="19"/>
        <v>86.58536585365853</v>
      </c>
      <c r="J12" s="48">
        <v>73000000</v>
      </c>
      <c r="K12" s="22">
        <f t="shared" si="20"/>
        <v>44647929.140000001</v>
      </c>
      <c r="L12" s="22">
        <f t="shared" si="21"/>
        <v>257.4767831262397</v>
      </c>
      <c r="M12" s="22">
        <f t="shared" si="22"/>
        <v>-9000000</v>
      </c>
      <c r="N12" s="22">
        <f t="shared" si="23"/>
        <v>89.024390243902445</v>
      </c>
      <c r="O12" s="48">
        <v>75000000</v>
      </c>
      <c r="P12" s="22">
        <f t="shared" si="24"/>
        <v>46647929.140000001</v>
      </c>
      <c r="Q12" s="22">
        <f t="shared" si="25"/>
        <v>264.53094156805452</v>
      </c>
      <c r="R12" s="22">
        <f t="shared" si="26"/>
        <v>-7000000</v>
      </c>
      <c r="S12" s="22">
        <f t="shared" si="27"/>
        <v>91.463414634146346</v>
      </c>
    </row>
    <row r="13" spans="1:19" s="12" customFormat="1" ht="25.5" customHeight="1" x14ac:dyDescent="0.25">
      <c r="A13" s="19" t="s">
        <v>13</v>
      </c>
      <c r="B13" s="38" t="s">
        <v>62</v>
      </c>
      <c r="C13" s="21">
        <v>69321127.789999992</v>
      </c>
      <c r="D13" s="22">
        <v>80000000</v>
      </c>
      <c r="E13" s="23">
        <v>85600000</v>
      </c>
      <c r="F13" s="24">
        <f t="shared" si="4"/>
        <v>16278872.210000008</v>
      </c>
      <c r="G13" s="24">
        <f t="shared" si="5"/>
        <v>123.48327664159604</v>
      </c>
      <c r="H13" s="24">
        <f t="shared" si="6"/>
        <v>5600000</v>
      </c>
      <c r="I13" s="24">
        <f t="shared" si="7"/>
        <v>107</v>
      </c>
      <c r="J13" s="47">
        <v>87000000</v>
      </c>
      <c r="K13" s="22">
        <f t="shared" si="8"/>
        <v>17678872.210000008</v>
      </c>
      <c r="L13" s="22">
        <f t="shared" si="9"/>
        <v>125.50286294180906</v>
      </c>
      <c r="M13" s="22">
        <f t="shared" si="10"/>
        <v>7000000</v>
      </c>
      <c r="N13" s="22">
        <f t="shared" si="11"/>
        <v>108.74999999999999</v>
      </c>
      <c r="O13" s="47">
        <v>87000000</v>
      </c>
      <c r="P13" s="22">
        <f t="shared" si="12"/>
        <v>17678872.210000008</v>
      </c>
      <c r="Q13" s="22">
        <f t="shared" si="13"/>
        <v>125.50286294180906</v>
      </c>
      <c r="R13" s="22">
        <f t="shared" si="14"/>
        <v>7000000</v>
      </c>
      <c r="S13" s="22">
        <f t="shared" si="15"/>
        <v>108.74999999999999</v>
      </c>
    </row>
    <row r="14" spans="1:19" s="12" customFormat="1" ht="26.25" customHeight="1" x14ac:dyDescent="0.25">
      <c r="A14" s="19" t="s">
        <v>14</v>
      </c>
      <c r="B14" s="20" t="s">
        <v>63</v>
      </c>
      <c r="C14" s="30">
        <v>154954283</v>
      </c>
      <c r="D14" s="22">
        <v>167000000</v>
      </c>
      <c r="E14" s="23">
        <v>173250000</v>
      </c>
      <c r="F14" s="24">
        <f t="shared" ref="F14" si="28">E14-C14</f>
        <v>18295717</v>
      </c>
      <c r="G14" s="24">
        <f t="shared" ref="G14" si="29">E14/C14*100</f>
        <v>111.80717089310788</v>
      </c>
      <c r="H14" s="24">
        <f t="shared" ref="H14" si="30">E14-D14</f>
        <v>6250000</v>
      </c>
      <c r="I14" s="24">
        <f t="shared" ref="I14" si="31">E14/D14*100</f>
        <v>103.74251497005989</v>
      </c>
      <c r="J14" s="50">
        <v>173250000</v>
      </c>
      <c r="K14" s="22">
        <f t="shared" ref="K14" si="32">J14-C14</f>
        <v>18295717</v>
      </c>
      <c r="L14" s="22">
        <f t="shared" ref="L14" si="33">J14/C14*100</f>
        <v>111.80717089310788</v>
      </c>
      <c r="M14" s="22">
        <f t="shared" ref="M14" si="34">J14-D14</f>
        <v>6250000</v>
      </c>
      <c r="N14" s="22">
        <f t="shared" ref="N14" si="35">J14/D14*100</f>
        <v>103.74251497005989</v>
      </c>
      <c r="O14" s="50">
        <v>173250000</v>
      </c>
      <c r="P14" s="22">
        <f t="shared" ref="P14" si="36">O14-C14</f>
        <v>18295717</v>
      </c>
      <c r="Q14" s="22">
        <f t="shared" ref="Q14" si="37">O14/C14*100</f>
        <v>111.80717089310788</v>
      </c>
      <c r="R14" s="22">
        <f t="shared" ref="R14" si="38">O14-D14</f>
        <v>6250000</v>
      </c>
      <c r="S14" s="22">
        <f t="shared" ref="S14" si="39">O14/D14*100</f>
        <v>103.74251497005989</v>
      </c>
    </row>
    <row r="15" spans="1:19" s="12" customFormat="1" ht="47.25" x14ac:dyDescent="0.25">
      <c r="A15" s="19" t="s">
        <v>15</v>
      </c>
      <c r="B15" s="40" t="s">
        <v>64</v>
      </c>
      <c r="C15" s="21">
        <v>21043635.93</v>
      </c>
      <c r="D15" s="22">
        <v>29000000</v>
      </c>
      <c r="E15" s="39">
        <v>23000000</v>
      </c>
      <c r="F15" s="24">
        <f t="shared" si="4"/>
        <v>1956364.0700000003</v>
      </c>
      <c r="G15" s="24">
        <f t="shared" si="5"/>
        <v>109.29670175110276</v>
      </c>
      <c r="H15" s="24">
        <f t="shared" si="6"/>
        <v>-6000000</v>
      </c>
      <c r="I15" s="24">
        <f t="shared" si="7"/>
        <v>79.310344827586206</v>
      </c>
      <c r="J15" s="49">
        <v>24000000</v>
      </c>
      <c r="K15" s="22">
        <f t="shared" si="8"/>
        <v>2956364.0700000003</v>
      </c>
      <c r="L15" s="22">
        <f t="shared" si="9"/>
        <v>114.04873226202028</v>
      </c>
      <c r="M15" s="22">
        <f t="shared" si="10"/>
        <v>-5000000</v>
      </c>
      <c r="N15" s="22">
        <f t="shared" si="11"/>
        <v>82.758620689655174</v>
      </c>
      <c r="O15" s="49">
        <v>25000000</v>
      </c>
      <c r="P15" s="22">
        <f t="shared" si="12"/>
        <v>3956364.0700000003</v>
      </c>
      <c r="Q15" s="22">
        <f t="shared" si="13"/>
        <v>118.80076277293779</v>
      </c>
      <c r="R15" s="22">
        <f t="shared" si="14"/>
        <v>-4000000</v>
      </c>
      <c r="S15" s="22">
        <f t="shared" si="15"/>
        <v>86.206896551724128</v>
      </c>
    </row>
    <row r="16" spans="1:19" s="12" customFormat="1" ht="25.5" customHeight="1" x14ac:dyDescent="0.25">
      <c r="A16" s="19" t="s">
        <v>16</v>
      </c>
      <c r="B16" s="20" t="s">
        <v>65</v>
      </c>
      <c r="C16" s="30">
        <v>8316.389999999974</v>
      </c>
      <c r="D16" s="41">
        <v>-1314.49</v>
      </c>
      <c r="E16" s="39"/>
      <c r="F16" s="24">
        <f t="shared" si="4"/>
        <v>-8316.389999999974</v>
      </c>
      <c r="G16" s="24">
        <f t="shared" si="5"/>
        <v>0</v>
      </c>
      <c r="H16" s="24">
        <f t="shared" si="6"/>
        <v>1314.49</v>
      </c>
      <c r="I16" s="24">
        <f t="shared" si="7"/>
        <v>0</v>
      </c>
      <c r="J16" s="49">
        <v>0</v>
      </c>
      <c r="K16" s="22">
        <f t="shared" si="8"/>
        <v>-8316.389999999974</v>
      </c>
      <c r="L16" s="22">
        <f t="shared" si="9"/>
        <v>0</v>
      </c>
      <c r="M16" s="22">
        <f t="shared" si="10"/>
        <v>1314.49</v>
      </c>
      <c r="N16" s="22">
        <f t="shared" si="11"/>
        <v>0</v>
      </c>
      <c r="O16" s="49">
        <v>0</v>
      </c>
      <c r="P16" s="22">
        <f t="shared" si="12"/>
        <v>-8316.389999999974</v>
      </c>
      <c r="Q16" s="22">
        <f t="shared" si="13"/>
        <v>0</v>
      </c>
      <c r="R16" s="22">
        <f t="shared" si="14"/>
        <v>1314.49</v>
      </c>
      <c r="S16" s="22">
        <f t="shared" si="15"/>
        <v>0</v>
      </c>
    </row>
    <row r="17" spans="1:19" s="12" customFormat="1" ht="31.5" x14ac:dyDescent="0.25">
      <c r="A17" s="19" t="s">
        <v>17</v>
      </c>
      <c r="B17" s="20" t="s">
        <v>66</v>
      </c>
      <c r="C17" s="30">
        <v>-282.57</v>
      </c>
      <c r="D17" s="41"/>
      <c r="E17" s="39"/>
      <c r="F17" s="24">
        <f t="shared" ref="F17" si="40">E17-C17</f>
        <v>282.57</v>
      </c>
      <c r="G17" s="24">
        <f t="shared" si="5"/>
        <v>0</v>
      </c>
      <c r="H17" s="24">
        <f t="shared" ref="H17" si="41">E17-D17</f>
        <v>0</v>
      </c>
      <c r="I17" s="24"/>
      <c r="J17" s="49">
        <v>0</v>
      </c>
      <c r="K17" s="22">
        <f t="shared" ref="K17" si="42">J17-C17</f>
        <v>282.57</v>
      </c>
      <c r="L17" s="22">
        <f t="shared" si="9"/>
        <v>0</v>
      </c>
      <c r="M17" s="22">
        <f t="shared" ref="M17" si="43">J17-D17</f>
        <v>0</v>
      </c>
      <c r="N17" s="22"/>
      <c r="O17" s="49">
        <v>0</v>
      </c>
      <c r="P17" s="22">
        <f t="shared" ref="P17" si="44">O17-C17</f>
        <v>282.57</v>
      </c>
      <c r="Q17" s="22">
        <f t="shared" si="13"/>
        <v>0</v>
      </c>
      <c r="R17" s="22">
        <f t="shared" ref="R17" si="45">O17-D17</f>
        <v>0</v>
      </c>
      <c r="S17" s="22"/>
    </row>
    <row r="18" spans="1:19" s="17" customFormat="1" ht="15.75" x14ac:dyDescent="0.25">
      <c r="A18" s="13" t="s">
        <v>77</v>
      </c>
      <c r="B18" s="18"/>
      <c r="C18" s="14">
        <f>SUM(C19:C36)</f>
        <v>714330155.61000013</v>
      </c>
      <c r="D18" s="14">
        <f>SUM(D19:D36)</f>
        <v>997587940.43000007</v>
      </c>
      <c r="E18" s="14">
        <f>SUM(E19:E36)</f>
        <v>691388067.41999984</v>
      </c>
      <c r="F18" s="14">
        <f>SUM(F19:F36)</f>
        <v>-22942088.189999998</v>
      </c>
      <c r="G18" s="15">
        <f t="shared" si="5"/>
        <v>96.788307478016392</v>
      </c>
      <c r="H18" s="14">
        <f>SUM(H19:H36)</f>
        <v>-306199873.00999999</v>
      </c>
      <c r="I18" s="15">
        <f t="shared" si="7"/>
        <v>69.305976886808011</v>
      </c>
      <c r="J18" s="51">
        <f>SUM(J19:J36)</f>
        <v>870620571.03999996</v>
      </c>
      <c r="K18" s="14">
        <f>SUM(K19:K36)</f>
        <v>156290415.42999995</v>
      </c>
      <c r="L18" s="16">
        <f t="shared" si="9"/>
        <v>121.87929687730123</v>
      </c>
      <c r="M18" s="14">
        <f>SUM(M19:M36)</f>
        <v>-126967369.39</v>
      </c>
      <c r="N18" s="16">
        <f t="shared" si="11"/>
        <v>87.272563726535012</v>
      </c>
      <c r="O18" s="51">
        <f>SUM(O19:O36)</f>
        <v>885499820.27999997</v>
      </c>
      <c r="P18" s="14">
        <f>SUM(P19:P36)</f>
        <v>171169664.6699999</v>
      </c>
      <c r="Q18" s="16">
        <f t="shared" si="13"/>
        <v>123.96226217327057</v>
      </c>
      <c r="R18" s="14">
        <f>SUM(R19:R36)</f>
        <v>-112088120.15000004</v>
      </c>
      <c r="S18" s="16">
        <f t="shared" si="15"/>
        <v>88.764086291812461</v>
      </c>
    </row>
    <row r="19" spans="1:19" s="12" customFormat="1" ht="141.75" x14ac:dyDescent="0.25">
      <c r="A19" s="34" t="s">
        <v>19</v>
      </c>
      <c r="B19" s="20" t="s">
        <v>18</v>
      </c>
      <c r="C19" s="30">
        <v>238620542.01999998</v>
      </c>
      <c r="D19" s="59">
        <v>359389800</v>
      </c>
      <c r="E19" s="23">
        <f>'[1]2025-2027 от умс+, акц-8.10'!$K$23+'[1]2025-2027 от умс+, акц-8.10'!$K$24+'[1]2025-2027 от умс+, акц-8.10'!$K$25+'[1]2025-2027 от умс+, акц-8.10'!$K$26</f>
        <v>323138026.39999998</v>
      </c>
      <c r="F19" s="24">
        <f t="shared" ref="F19:F23" si="46">E19-C19</f>
        <v>84517484.379999995</v>
      </c>
      <c r="G19" s="24">
        <f t="shared" ref="G19:G23" si="47">E19/C19*100</f>
        <v>135.41919889399804</v>
      </c>
      <c r="H19" s="24">
        <f t="shared" ref="H19:H23" si="48">E19-D19</f>
        <v>-36251773.600000024</v>
      </c>
      <c r="I19" s="24">
        <f t="shared" ref="I19:I23" si="49">E19/D19*100</f>
        <v>89.912965365182856</v>
      </c>
      <c r="J19" s="48">
        <v>390091684.73000002</v>
      </c>
      <c r="K19" s="22">
        <f t="shared" ref="K19:K23" si="50">J19-C19</f>
        <v>151471142.71000004</v>
      </c>
      <c r="L19" s="22">
        <f t="shared" ref="L19:L23" si="51">J19/C19*100</f>
        <v>163.47783029396709</v>
      </c>
      <c r="M19" s="22">
        <f t="shared" ref="M19:M23" si="52">J19-D19</f>
        <v>30701884.730000019</v>
      </c>
      <c r="N19" s="22">
        <f t="shared" ref="N19:N23" si="53">J19/D19*100</f>
        <v>108.54278132824027</v>
      </c>
      <c r="O19" s="48">
        <v>395867086.19999999</v>
      </c>
      <c r="P19" s="22">
        <f t="shared" ref="P19:P23" si="54">O19-C19</f>
        <v>157246544.18000001</v>
      </c>
      <c r="Q19" s="22">
        <f t="shared" ref="Q19:Q23" si="55">O19/C19*100</f>
        <v>165.89815899706588</v>
      </c>
      <c r="R19" s="22">
        <f t="shared" ref="R19:R23" si="56">O19-D19</f>
        <v>36477286.199999988</v>
      </c>
      <c r="S19" s="22">
        <f t="shared" ref="S19:S23" si="57">O19/D19*100</f>
        <v>110.1497833828339</v>
      </c>
    </row>
    <row r="20" spans="1:19" s="12" customFormat="1" ht="75.75" customHeight="1" x14ac:dyDescent="0.25">
      <c r="A20" s="19" t="s">
        <v>21</v>
      </c>
      <c r="B20" s="20" t="s">
        <v>20</v>
      </c>
      <c r="C20" s="30">
        <v>2144.04</v>
      </c>
      <c r="D20" s="22">
        <v>26842.49</v>
      </c>
      <c r="E20" s="23">
        <v>4713.46</v>
      </c>
      <c r="F20" s="24">
        <f t="shared" si="46"/>
        <v>2569.42</v>
      </c>
      <c r="G20" s="24">
        <f t="shared" si="47"/>
        <v>219.84011492322907</v>
      </c>
      <c r="H20" s="24">
        <f t="shared" si="48"/>
        <v>-22129.030000000002</v>
      </c>
      <c r="I20" s="24">
        <f t="shared" si="49"/>
        <v>17.559697330612771</v>
      </c>
      <c r="J20" s="47">
        <v>4713.46</v>
      </c>
      <c r="K20" s="22">
        <f t="shared" si="50"/>
        <v>2569.42</v>
      </c>
      <c r="L20" s="22">
        <f t="shared" si="51"/>
        <v>219.84011492322907</v>
      </c>
      <c r="M20" s="22">
        <f t="shared" si="52"/>
        <v>-22129.030000000002</v>
      </c>
      <c r="N20" s="22">
        <f t="shared" si="53"/>
        <v>17.559697330612771</v>
      </c>
      <c r="O20" s="47">
        <v>4713.46</v>
      </c>
      <c r="P20" s="22">
        <f t="shared" si="54"/>
        <v>2569.42</v>
      </c>
      <c r="Q20" s="22">
        <f t="shared" si="55"/>
        <v>219.84011492322907</v>
      </c>
      <c r="R20" s="22">
        <f t="shared" si="56"/>
        <v>-22129.030000000002</v>
      </c>
      <c r="S20" s="22">
        <f t="shared" si="57"/>
        <v>17.559697330612771</v>
      </c>
    </row>
    <row r="21" spans="1:19" s="12" customFormat="1" ht="81" customHeight="1" x14ac:dyDescent="0.25">
      <c r="A21" s="19" t="s">
        <v>22</v>
      </c>
      <c r="B21" s="20" t="s">
        <v>73</v>
      </c>
      <c r="C21" s="30">
        <v>264865.93</v>
      </c>
      <c r="D21" s="22">
        <v>142269.02000000002</v>
      </c>
      <c r="E21" s="39">
        <v>42000</v>
      </c>
      <c r="F21" s="24">
        <f t="shared" si="46"/>
        <v>-222865.93</v>
      </c>
      <c r="G21" s="24">
        <f t="shared" si="47"/>
        <v>15.85707908903195</v>
      </c>
      <c r="H21" s="24">
        <f t="shared" si="48"/>
        <v>-100269.02000000002</v>
      </c>
      <c r="I21" s="24">
        <f t="shared" si="49"/>
        <v>29.521536030823853</v>
      </c>
      <c r="J21" s="48">
        <v>42000</v>
      </c>
      <c r="K21" s="22">
        <f t="shared" si="50"/>
        <v>-222865.93</v>
      </c>
      <c r="L21" s="22">
        <f t="shared" si="51"/>
        <v>15.85707908903195</v>
      </c>
      <c r="M21" s="22">
        <f t="shared" si="52"/>
        <v>-100269.02000000002</v>
      </c>
      <c r="N21" s="22">
        <f t="shared" si="53"/>
        <v>29.521536030823853</v>
      </c>
      <c r="O21" s="48">
        <v>42000</v>
      </c>
      <c r="P21" s="22">
        <f t="shared" si="54"/>
        <v>-222865.93</v>
      </c>
      <c r="Q21" s="22">
        <f t="shared" si="55"/>
        <v>15.85707908903195</v>
      </c>
      <c r="R21" s="22">
        <f t="shared" si="56"/>
        <v>-100269.02000000002</v>
      </c>
      <c r="S21" s="22">
        <f t="shared" si="57"/>
        <v>29.521536030823853</v>
      </c>
    </row>
    <row r="22" spans="1:19" s="12" customFormat="1" ht="37.5" customHeight="1" x14ac:dyDescent="0.25">
      <c r="A22" s="19" t="s">
        <v>23</v>
      </c>
      <c r="B22" s="20" t="s">
        <v>67</v>
      </c>
      <c r="C22" s="30">
        <v>668800</v>
      </c>
      <c r="D22" s="22">
        <v>650000</v>
      </c>
      <c r="E22" s="23">
        <v>0</v>
      </c>
      <c r="F22" s="24">
        <f t="shared" si="46"/>
        <v>-668800</v>
      </c>
      <c r="G22" s="24">
        <f t="shared" si="47"/>
        <v>0</v>
      </c>
      <c r="H22" s="24">
        <f t="shared" si="48"/>
        <v>-650000</v>
      </c>
      <c r="I22" s="24">
        <f t="shared" si="49"/>
        <v>0</v>
      </c>
      <c r="J22" s="47">
        <v>0</v>
      </c>
      <c r="K22" s="22">
        <f t="shared" si="50"/>
        <v>-668800</v>
      </c>
      <c r="L22" s="22">
        <f t="shared" si="51"/>
        <v>0</v>
      </c>
      <c r="M22" s="22">
        <f t="shared" si="52"/>
        <v>-650000</v>
      </c>
      <c r="N22" s="22">
        <f t="shared" si="53"/>
        <v>0</v>
      </c>
      <c r="O22" s="47">
        <v>0</v>
      </c>
      <c r="P22" s="22">
        <f t="shared" si="54"/>
        <v>-668800</v>
      </c>
      <c r="Q22" s="22">
        <f t="shared" si="55"/>
        <v>0</v>
      </c>
      <c r="R22" s="22">
        <f t="shared" si="56"/>
        <v>-650000</v>
      </c>
      <c r="S22" s="22">
        <f t="shared" si="57"/>
        <v>0</v>
      </c>
    </row>
    <row r="23" spans="1:19" s="12" customFormat="1" ht="141.75" x14ac:dyDescent="0.25">
      <c r="A23" s="34" t="s">
        <v>25</v>
      </c>
      <c r="B23" s="20" t="s">
        <v>24</v>
      </c>
      <c r="C23" s="30">
        <v>14692958.339999998</v>
      </c>
      <c r="D23" s="22">
        <v>17115700</v>
      </c>
      <c r="E23" s="23">
        <v>18702420.740000002</v>
      </c>
      <c r="F23" s="24">
        <f t="shared" si="46"/>
        <v>4009462.4000000041</v>
      </c>
      <c r="G23" s="24">
        <f t="shared" si="47"/>
        <v>127.28832619830325</v>
      </c>
      <c r="H23" s="24">
        <f t="shared" si="48"/>
        <v>1586720.7400000021</v>
      </c>
      <c r="I23" s="24">
        <f t="shared" si="49"/>
        <v>109.27055709085811</v>
      </c>
      <c r="J23" s="47">
        <v>18250372.050000001</v>
      </c>
      <c r="K23" s="22">
        <f t="shared" si="50"/>
        <v>3557413.7100000028</v>
      </c>
      <c r="L23" s="22">
        <f t="shared" si="51"/>
        <v>124.21169125835827</v>
      </c>
      <c r="M23" s="22">
        <f t="shared" si="52"/>
        <v>1134672.0500000007</v>
      </c>
      <c r="N23" s="22">
        <f t="shared" si="53"/>
        <v>106.62942240165462</v>
      </c>
      <c r="O23" s="47">
        <v>17798323.369999997</v>
      </c>
      <c r="P23" s="22">
        <f t="shared" si="54"/>
        <v>3105365.0299999993</v>
      </c>
      <c r="Q23" s="22">
        <f t="shared" si="55"/>
        <v>121.13505638647308</v>
      </c>
      <c r="R23" s="22">
        <f t="shared" si="56"/>
        <v>682623.36999999732</v>
      </c>
      <c r="S23" s="22">
        <f t="shared" si="57"/>
        <v>103.98828777087701</v>
      </c>
    </row>
    <row r="24" spans="1:19" s="12" customFormat="1" ht="31.5" x14ac:dyDescent="0.25">
      <c r="A24" s="19" t="s">
        <v>26</v>
      </c>
      <c r="B24" s="20" t="s">
        <v>68</v>
      </c>
      <c r="C24" s="30">
        <v>13544860.869999999</v>
      </c>
      <c r="D24" s="22">
        <v>11781301.68</v>
      </c>
      <c r="E24" s="36">
        <v>7750000</v>
      </c>
      <c r="F24" s="24">
        <f t="shared" si="4"/>
        <v>-5794860.8699999992</v>
      </c>
      <c r="G24" s="24">
        <f t="shared" si="5"/>
        <v>57.217272841577739</v>
      </c>
      <c r="H24" s="24">
        <f t="shared" si="6"/>
        <v>-4031301.6799999997</v>
      </c>
      <c r="I24" s="24">
        <f t="shared" si="7"/>
        <v>65.782204806421703</v>
      </c>
      <c r="J24" s="50">
        <v>7750000</v>
      </c>
      <c r="K24" s="22">
        <f t="shared" si="8"/>
        <v>-5794860.8699999992</v>
      </c>
      <c r="L24" s="22">
        <f t="shared" si="9"/>
        <v>57.217272841577739</v>
      </c>
      <c r="M24" s="22">
        <f t="shared" si="10"/>
        <v>-4031301.6799999997</v>
      </c>
      <c r="N24" s="22">
        <f t="shared" si="11"/>
        <v>65.782204806421703</v>
      </c>
      <c r="O24" s="50">
        <v>7750000</v>
      </c>
      <c r="P24" s="22">
        <f t="shared" si="12"/>
        <v>-5794860.8699999992</v>
      </c>
      <c r="Q24" s="22">
        <f t="shared" si="13"/>
        <v>57.217272841577739</v>
      </c>
      <c r="R24" s="22">
        <f t="shared" si="14"/>
        <v>-4031301.6799999997</v>
      </c>
      <c r="S24" s="22">
        <f t="shared" si="15"/>
        <v>65.782204806421703</v>
      </c>
    </row>
    <row r="25" spans="1:19" s="12" customFormat="1" ht="43.5" customHeight="1" x14ac:dyDescent="0.25">
      <c r="A25" s="19" t="s">
        <v>28</v>
      </c>
      <c r="B25" s="20" t="s">
        <v>27</v>
      </c>
      <c r="C25" s="30">
        <v>60142220.860000007</v>
      </c>
      <c r="D25" s="22">
        <v>59937000</v>
      </c>
      <c r="E25" s="23">
        <v>56539300</v>
      </c>
      <c r="F25" s="24">
        <f t="shared" si="4"/>
        <v>-3602920.8600000069</v>
      </c>
      <c r="G25" s="24">
        <f t="shared" si="5"/>
        <v>94.009331866232642</v>
      </c>
      <c r="H25" s="24">
        <f t="shared" si="6"/>
        <v>-3397700</v>
      </c>
      <c r="I25" s="24">
        <f t="shared" si="7"/>
        <v>94.331214441830596</v>
      </c>
      <c r="J25" s="47">
        <v>56984000</v>
      </c>
      <c r="K25" s="22">
        <f t="shared" ref="K25:K26" si="58">J25-C25</f>
        <v>-3158220.8600000069</v>
      </c>
      <c r="L25" s="22">
        <f t="shared" ref="L25:L26" si="59">J25/C25*100</f>
        <v>94.748745864653444</v>
      </c>
      <c r="M25" s="22">
        <f t="shared" ref="M25:M26" si="60">J25-D25</f>
        <v>-2953000</v>
      </c>
      <c r="N25" s="22">
        <f t="shared" ref="N25:N26" si="61">J25/D25*100</f>
        <v>95.073160151492402</v>
      </c>
      <c r="O25" s="47">
        <v>57445800</v>
      </c>
      <c r="P25" s="22">
        <f t="shared" ref="P25:P26" si="62">O25-C25</f>
        <v>-2696420.8600000069</v>
      </c>
      <c r="Q25" s="22">
        <f t="shared" ref="Q25:Q26" si="63">O25/C25*100</f>
        <v>95.516592467915714</v>
      </c>
      <c r="R25" s="22">
        <f t="shared" ref="R25:R26" si="64">O25-D25</f>
        <v>-2491200</v>
      </c>
      <c r="S25" s="22">
        <f t="shared" ref="S25:S26" si="65">O25/D25*100</f>
        <v>95.843635817608487</v>
      </c>
    </row>
    <row r="26" spans="1:19" s="12" customFormat="1" ht="31.5" x14ac:dyDescent="0.25">
      <c r="A26" s="19" t="s">
        <v>30</v>
      </c>
      <c r="B26" s="20" t="s">
        <v>29</v>
      </c>
      <c r="C26" s="30">
        <v>5377312.8700000001</v>
      </c>
      <c r="D26" s="22">
        <v>236825724.46000001</v>
      </c>
      <c r="E26" s="23">
        <v>1439239</v>
      </c>
      <c r="F26" s="24">
        <f t="shared" ref="F26" si="66">E26-C26</f>
        <v>-3938073.87</v>
      </c>
      <c r="G26" s="24">
        <f t="shared" ref="G26" si="67">E26/C26*100</f>
        <v>26.765022508351834</v>
      </c>
      <c r="H26" s="24">
        <f t="shared" ref="H26" si="68">E26-D26</f>
        <v>-235386485.46000001</v>
      </c>
      <c r="I26" s="24">
        <f t="shared" ref="I26" si="69">E26/D26*100</f>
        <v>0.60772072091479579</v>
      </c>
      <c r="J26" s="47">
        <v>1488878</v>
      </c>
      <c r="K26" s="22">
        <f t="shared" si="58"/>
        <v>-3888434.87</v>
      </c>
      <c r="L26" s="22">
        <f t="shared" si="59"/>
        <v>27.688141568002163</v>
      </c>
      <c r="M26" s="22">
        <f t="shared" si="60"/>
        <v>-235336846.46000001</v>
      </c>
      <c r="N26" s="22">
        <f t="shared" si="61"/>
        <v>0.62868085947794583</v>
      </c>
      <c r="O26" s="47">
        <v>1540485</v>
      </c>
      <c r="P26" s="22">
        <f t="shared" si="62"/>
        <v>-3836827.87</v>
      </c>
      <c r="Q26" s="22">
        <f t="shared" si="63"/>
        <v>28.647858832882083</v>
      </c>
      <c r="R26" s="22">
        <f t="shared" si="64"/>
        <v>-235285239.46000001</v>
      </c>
      <c r="S26" s="22">
        <f t="shared" si="65"/>
        <v>0.6504719888485716</v>
      </c>
    </row>
    <row r="27" spans="1:19" s="12" customFormat="1" ht="130.5" customHeight="1" x14ac:dyDescent="0.25">
      <c r="A27" s="34" t="s">
        <v>31</v>
      </c>
      <c r="B27" s="20" t="s">
        <v>80</v>
      </c>
      <c r="C27" s="30">
        <v>12247237.629999999</v>
      </c>
      <c r="D27" s="22">
        <v>5439600</v>
      </c>
      <c r="E27" s="23">
        <v>4790398</v>
      </c>
      <c r="F27" s="24">
        <f t="shared" si="4"/>
        <v>-7456839.629999999</v>
      </c>
      <c r="G27" s="24">
        <f t="shared" si="5"/>
        <v>39.114110011761078</v>
      </c>
      <c r="H27" s="24">
        <f t="shared" si="6"/>
        <v>-649202</v>
      </c>
      <c r="I27" s="24">
        <f t="shared" si="7"/>
        <v>88.065262151628801</v>
      </c>
      <c r="J27" s="47">
        <v>3875200</v>
      </c>
      <c r="K27" s="22">
        <f t="shared" si="8"/>
        <v>-8372037.629999999</v>
      </c>
      <c r="L27" s="22">
        <f t="shared" si="9"/>
        <v>31.641420841770675</v>
      </c>
      <c r="M27" s="22">
        <f t="shared" si="10"/>
        <v>-1564400</v>
      </c>
      <c r="N27" s="22">
        <f t="shared" si="11"/>
        <v>71.240532392087658</v>
      </c>
      <c r="O27" s="47">
        <v>4075200</v>
      </c>
      <c r="P27" s="22">
        <f t="shared" si="12"/>
        <v>-8172037.629999999</v>
      </c>
      <c r="Q27" s="22">
        <f t="shared" si="13"/>
        <v>33.27444214863332</v>
      </c>
      <c r="R27" s="22">
        <f t="shared" si="14"/>
        <v>-1364400</v>
      </c>
      <c r="S27" s="22">
        <f t="shared" si="15"/>
        <v>74.91727332892124</v>
      </c>
    </row>
    <row r="28" spans="1:19" s="12" customFormat="1" ht="50.25" customHeight="1" x14ac:dyDescent="0.25">
      <c r="A28" s="19" t="s">
        <v>32</v>
      </c>
      <c r="B28" s="20" t="s">
        <v>81</v>
      </c>
      <c r="C28" s="30">
        <v>120016481.65000001</v>
      </c>
      <c r="D28" s="22">
        <v>185067757.55000001</v>
      </c>
      <c r="E28" s="23">
        <v>168000000</v>
      </c>
      <c r="F28" s="24">
        <f t="shared" ref="F28:F29" si="70">E28-C28</f>
        <v>47983518.349999994</v>
      </c>
      <c r="G28" s="24">
        <f t="shared" ref="G28:G29" si="71">E28/C28*100</f>
        <v>139.98077404896162</v>
      </c>
      <c r="H28" s="24">
        <f t="shared" ref="H28:H29" si="72">E28-D28</f>
        <v>-17067757.550000012</v>
      </c>
      <c r="I28" s="24">
        <f t="shared" ref="I28:I29" si="73">E28/D28*100</f>
        <v>90.777562890505763</v>
      </c>
      <c r="J28" s="47">
        <v>220600000</v>
      </c>
      <c r="K28" s="22">
        <f t="shared" ref="K28:K29" si="74">J28-C28</f>
        <v>100583518.34999999</v>
      </c>
      <c r="L28" s="22">
        <f t="shared" ref="L28:L29" si="75">J28/C28*100</f>
        <v>183.80808782857699</v>
      </c>
      <c r="M28" s="22">
        <f t="shared" ref="M28:M29" si="76">J28-D28</f>
        <v>35532242.449999988</v>
      </c>
      <c r="N28" s="22">
        <f t="shared" ref="N28:N29" si="77">J28/D28*100</f>
        <v>119.19958555741412</v>
      </c>
      <c r="O28" s="47">
        <v>223100000</v>
      </c>
      <c r="P28" s="22">
        <f t="shared" ref="P28:P29" si="78">O28-C28</f>
        <v>103083518.34999999</v>
      </c>
      <c r="Q28" s="22">
        <f t="shared" ref="Q28:Q29" si="79">O28/C28*100</f>
        <v>185.89113506144847</v>
      </c>
      <c r="R28" s="22">
        <f t="shared" ref="R28:R29" si="80">O28-D28</f>
        <v>38032242.449999988</v>
      </c>
      <c r="S28" s="22">
        <f t="shared" ref="S28:S29" si="81">O28/D28*100</f>
        <v>120.55044214804664</v>
      </c>
    </row>
    <row r="29" spans="1:19" s="12" customFormat="1" ht="71.25" customHeight="1" x14ac:dyDescent="0.25">
      <c r="A29" s="19" t="s">
        <v>33</v>
      </c>
      <c r="B29" s="20" t="s">
        <v>69</v>
      </c>
      <c r="C29" s="30">
        <v>96689847.349999994</v>
      </c>
      <c r="D29" s="22">
        <v>77075106.069999993</v>
      </c>
      <c r="E29" s="23">
        <v>91300000</v>
      </c>
      <c r="F29" s="24">
        <f t="shared" si="70"/>
        <v>-5389847.349999994</v>
      </c>
      <c r="G29" s="24">
        <f t="shared" si="71"/>
        <v>94.425632579096217</v>
      </c>
      <c r="H29" s="24">
        <f t="shared" si="72"/>
        <v>14224893.930000007</v>
      </c>
      <c r="I29" s="24">
        <f t="shared" si="73"/>
        <v>118.45588628458181</v>
      </c>
      <c r="J29" s="47">
        <v>145400000</v>
      </c>
      <c r="K29" s="22">
        <f t="shared" si="74"/>
        <v>48710152.650000006</v>
      </c>
      <c r="L29" s="22">
        <f t="shared" si="75"/>
        <v>150.37773249726825</v>
      </c>
      <c r="M29" s="22">
        <f t="shared" si="76"/>
        <v>68324893.930000007</v>
      </c>
      <c r="N29" s="22">
        <f t="shared" si="77"/>
        <v>188.64716172812919</v>
      </c>
      <c r="O29" s="47">
        <v>150500000</v>
      </c>
      <c r="P29" s="22">
        <f t="shared" si="78"/>
        <v>53810152.650000006</v>
      </c>
      <c r="Q29" s="22">
        <f t="shared" si="79"/>
        <v>155.65232971691108</v>
      </c>
      <c r="R29" s="22">
        <f t="shared" si="80"/>
        <v>73424893.930000007</v>
      </c>
      <c r="S29" s="22">
        <f t="shared" si="81"/>
        <v>195.26408418214197</v>
      </c>
    </row>
    <row r="30" spans="1:19" s="12" customFormat="1" ht="35.25" customHeight="1" x14ac:dyDescent="0.25">
      <c r="A30" s="19" t="s">
        <v>35</v>
      </c>
      <c r="B30" s="20" t="s">
        <v>34</v>
      </c>
      <c r="C30" s="30">
        <v>1367080.64</v>
      </c>
      <c r="D30" s="22">
        <v>1017500</v>
      </c>
      <c r="E30" s="23">
        <v>992500</v>
      </c>
      <c r="F30" s="24">
        <f t="shared" si="4"/>
        <v>-374580.6399999999</v>
      </c>
      <c r="G30" s="24">
        <f t="shared" si="5"/>
        <v>72.599960160360411</v>
      </c>
      <c r="H30" s="24">
        <f t="shared" si="6"/>
        <v>-25000</v>
      </c>
      <c r="I30" s="24">
        <f t="shared" si="7"/>
        <v>97.54299754299754</v>
      </c>
      <c r="J30" s="48">
        <v>988700</v>
      </c>
      <c r="K30" s="22">
        <f t="shared" si="8"/>
        <v>-378380.6399999999</v>
      </c>
      <c r="L30" s="22">
        <f t="shared" si="9"/>
        <v>72.321995577378672</v>
      </c>
      <c r="M30" s="22">
        <f t="shared" si="10"/>
        <v>-28800</v>
      </c>
      <c r="N30" s="22">
        <f t="shared" si="11"/>
        <v>97.169533169533167</v>
      </c>
      <c r="O30" s="48">
        <v>991200</v>
      </c>
      <c r="P30" s="22">
        <f t="shared" si="12"/>
        <v>-375880.6399999999</v>
      </c>
      <c r="Q30" s="22">
        <f t="shared" si="13"/>
        <v>72.504867013550864</v>
      </c>
      <c r="R30" s="22">
        <f t="shared" si="14"/>
        <v>-26300</v>
      </c>
      <c r="S30" s="22">
        <f t="shared" si="15"/>
        <v>97.415233415233416</v>
      </c>
    </row>
    <row r="31" spans="1:19" s="12" customFormat="1" ht="35.25" customHeight="1" x14ac:dyDescent="0.25">
      <c r="A31" s="19" t="s">
        <v>36</v>
      </c>
      <c r="B31" s="20" t="s">
        <v>70</v>
      </c>
      <c r="C31" s="30">
        <v>3396624.6</v>
      </c>
      <c r="D31" s="22">
        <v>3500000</v>
      </c>
      <c r="E31" s="22">
        <v>3500000</v>
      </c>
      <c r="F31" s="24">
        <f t="shared" ref="F31:F34" si="82">E31-C31</f>
        <v>103375.39999999991</v>
      </c>
      <c r="G31" s="24">
        <f t="shared" ref="G31:G35" si="83">E31/C31*100</f>
        <v>103.04347439513921</v>
      </c>
      <c r="H31" s="24">
        <f t="shared" ref="H31:H34" si="84">E31-D31</f>
        <v>0</v>
      </c>
      <c r="I31" s="24">
        <f t="shared" ref="I31:I34" si="85">E31/D31*100</f>
        <v>100</v>
      </c>
      <c r="J31" s="50">
        <v>3500000</v>
      </c>
      <c r="K31" s="22">
        <f t="shared" ref="K31:K34" si="86">J31-C31</f>
        <v>103375.39999999991</v>
      </c>
      <c r="L31" s="22">
        <f t="shared" ref="L31:L35" si="87">J31/C31*100</f>
        <v>103.04347439513921</v>
      </c>
      <c r="M31" s="22">
        <f t="shared" ref="M31:M34" si="88">J31-D31</f>
        <v>0</v>
      </c>
      <c r="N31" s="22">
        <f t="shared" ref="N31:N34" si="89">J31/D31*100</f>
        <v>100</v>
      </c>
      <c r="O31" s="50">
        <v>3500000</v>
      </c>
      <c r="P31" s="22">
        <f t="shared" ref="P31:P34" si="90">O31-C31</f>
        <v>103375.39999999991</v>
      </c>
      <c r="Q31" s="22">
        <f t="shared" ref="Q31:Q35" si="91">O31/C31*100</f>
        <v>103.04347439513921</v>
      </c>
      <c r="R31" s="22">
        <f t="shared" ref="R31:R34" si="92">O31-D31</f>
        <v>0</v>
      </c>
      <c r="S31" s="22">
        <f t="shared" ref="S31:S34" si="93">O31/D31*100</f>
        <v>100</v>
      </c>
    </row>
    <row r="32" spans="1:19" s="12" customFormat="1" ht="54" customHeight="1" x14ac:dyDescent="0.25">
      <c r="A32" s="34" t="s">
        <v>38</v>
      </c>
      <c r="B32" s="29" t="s">
        <v>37</v>
      </c>
      <c r="C32" s="30">
        <v>13525751.440000001</v>
      </c>
      <c r="D32" s="22">
        <v>33306000</v>
      </c>
      <c r="E32" s="23">
        <v>10968271.27</v>
      </c>
      <c r="F32" s="24">
        <f t="shared" si="82"/>
        <v>-2557480.1700000018</v>
      </c>
      <c r="G32" s="24">
        <f t="shared" si="83"/>
        <v>81.091770158982001</v>
      </c>
      <c r="H32" s="24">
        <f t="shared" si="84"/>
        <v>-22337728.73</v>
      </c>
      <c r="I32" s="24">
        <f t="shared" si="85"/>
        <v>32.931817900678553</v>
      </c>
      <c r="J32" s="48">
        <v>16299291.399999999</v>
      </c>
      <c r="K32" s="22">
        <f t="shared" si="86"/>
        <v>2773539.9599999972</v>
      </c>
      <c r="L32" s="22">
        <f t="shared" si="87"/>
        <v>120.50562567487191</v>
      </c>
      <c r="M32" s="22">
        <f t="shared" si="88"/>
        <v>-17006708.600000001</v>
      </c>
      <c r="N32" s="22">
        <f t="shared" si="89"/>
        <v>48.938003362757456</v>
      </c>
      <c r="O32" s="48">
        <v>17541149.84</v>
      </c>
      <c r="P32" s="22">
        <f t="shared" si="90"/>
        <v>4015398.3999999985</v>
      </c>
      <c r="Q32" s="22">
        <f t="shared" si="91"/>
        <v>129.68706336067342</v>
      </c>
      <c r="R32" s="22">
        <f t="shared" si="92"/>
        <v>-15764850.16</v>
      </c>
      <c r="S32" s="22">
        <f t="shared" si="93"/>
        <v>52.666636161652555</v>
      </c>
    </row>
    <row r="33" spans="1:19" s="12" customFormat="1" ht="35.25" customHeight="1" x14ac:dyDescent="0.25">
      <c r="A33" s="19" t="s">
        <v>42</v>
      </c>
      <c r="B33" s="29" t="s">
        <v>41</v>
      </c>
      <c r="C33" s="30">
        <v>240584.3299999999</v>
      </c>
      <c r="D33" s="22">
        <v>351514.57999999996</v>
      </c>
      <c r="E33" s="36">
        <v>122560</v>
      </c>
      <c r="F33" s="24">
        <f t="shared" si="82"/>
        <v>-118024.3299999999</v>
      </c>
      <c r="G33" s="24">
        <f t="shared" si="83"/>
        <v>50.942636205774519</v>
      </c>
      <c r="H33" s="24">
        <f t="shared" si="84"/>
        <v>-228954.57999999996</v>
      </c>
      <c r="I33" s="24">
        <f t="shared" si="85"/>
        <v>34.866263584287175</v>
      </c>
      <c r="J33" s="47">
        <v>120880</v>
      </c>
      <c r="K33" s="22">
        <f t="shared" si="86"/>
        <v>-119704.3299999999</v>
      </c>
      <c r="L33" s="22">
        <f t="shared" si="87"/>
        <v>50.244336362222782</v>
      </c>
      <c r="M33" s="22">
        <f t="shared" si="88"/>
        <v>-230634.57999999996</v>
      </c>
      <c r="N33" s="22">
        <f t="shared" si="89"/>
        <v>34.388331772753212</v>
      </c>
      <c r="O33" s="47">
        <v>119517</v>
      </c>
      <c r="P33" s="22">
        <f t="shared" si="90"/>
        <v>-121067.3299999999</v>
      </c>
      <c r="Q33" s="22">
        <f t="shared" si="91"/>
        <v>49.677799048674551</v>
      </c>
      <c r="R33" s="22">
        <f t="shared" si="92"/>
        <v>-231997.57999999996</v>
      </c>
      <c r="S33" s="22">
        <f t="shared" si="93"/>
        <v>34.000581142324172</v>
      </c>
    </row>
    <row r="34" spans="1:19" s="12" customFormat="1" ht="35.25" customHeight="1" x14ac:dyDescent="0.25">
      <c r="A34" s="19" t="s">
        <v>40</v>
      </c>
      <c r="B34" s="20" t="s">
        <v>39</v>
      </c>
      <c r="C34" s="21">
        <v>63474.63</v>
      </c>
      <c r="D34" s="22">
        <v>2661824.58</v>
      </c>
      <c r="E34" s="39">
        <v>18638.55</v>
      </c>
      <c r="F34" s="24">
        <f t="shared" si="82"/>
        <v>-44836.08</v>
      </c>
      <c r="G34" s="24">
        <f t="shared" si="83"/>
        <v>29.363778882996243</v>
      </c>
      <c r="H34" s="24">
        <f t="shared" si="84"/>
        <v>-2643186.0300000003</v>
      </c>
      <c r="I34" s="24">
        <f t="shared" si="85"/>
        <v>0.7002170668962715</v>
      </c>
      <c r="J34" s="52">
        <v>24851.4</v>
      </c>
      <c r="K34" s="22">
        <f t="shared" si="86"/>
        <v>-38623.229999999996</v>
      </c>
      <c r="L34" s="22">
        <f t="shared" si="87"/>
        <v>39.151705177328331</v>
      </c>
      <c r="M34" s="22">
        <f t="shared" si="88"/>
        <v>-2636973.1800000002</v>
      </c>
      <c r="N34" s="22">
        <f t="shared" si="89"/>
        <v>0.93362275586169552</v>
      </c>
      <c r="O34" s="52">
        <v>24345.41</v>
      </c>
      <c r="P34" s="22">
        <f t="shared" si="90"/>
        <v>-39129.22</v>
      </c>
      <c r="Q34" s="22">
        <f t="shared" si="91"/>
        <v>38.354552047014693</v>
      </c>
      <c r="R34" s="22">
        <f t="shared" si="92"/>
        <v>-2637479.17</v>
      </c>
      <c r="S34" s="22">
        <f t="shared" si="93"/>
        <v>0.91461361439528077</v>
      </c>
    </row>
    <row r="35" spans="1:19" s="12" customFormat="1" ht="27.75" customHeight="1" x14ac:dyDescent="0.25">
      <c r="A35" s="19" t="s">
        <v>44</v>
      </c>
      <c r="B35" s="20" t="s">
        <v>43</v>
      </c>
      <c r="C35" s="21">
        <v>-478572.39999999991</v>
      </c>
      <c r="D35" s="22">
        <v>0</v>
      </c>
      <c r="E35" s="39"/>
      <c r="F35" s="24">
        <f t="shared" si="4"/>
        <v>478572.39999999991</v>
      </c>
      <c r="G35" s="24">
        <f t="shared" si="83"/>
        <v>0</v>
      </c>
      <c r="H35" s="24">
        <f t="shared" si="6"/>
        <v>0</v>
      </c>
      <c r="I35" s="24"/>
      <c r="J35" s="52">
        <v>0</v>
      </c>
      <c r="K35" s="22">
        <f t="shared" si="8"/>
        <v>478572.39999999991</v>
      </c>
      <c r="L35" s="22">
        <f t="shared" si="87"/>
        <v>0</v>
      </c>
      <c r="M35" s="22">
        <f t="shared" si="10"/>
        <v>0</v>
      </c>
      <c r="N35" s="22"/>
      <c r="O35" s="52">
        <v>0</v>
      </c>
      <c r="P35" s="22">
        <f t="shared" si="12"/>
        <v>478572.39999999991</v>
      </c>
      <c r="Q35" s="22">
        <f t="shared" si="91"/>
        <v>0</v>
      </c>
      <c r="R35" s="22">
        <f t="shared" si="14"/>
        <v>0</v>
      </c>
      <c r="S35" s="22"/>
    </row>
    <row r="36" spans="1:19" s="12" customFormat="1" ht="27.75" customHeight="1" x14ac:dyDescent="0.25">
      <c r="A36" s="19" t="s">
        <v>45</v>
      </c>
      <c r="B36" s="20" t="s">
        <v>46</v>
      </c>
      <c r="C36" s="21">
        <v>133947940.81</v>
      </c>
      <c r="D36" s="22">
        <v>3300000</v>
      </c>
      <c r="E36" s="23">
        <v>4080000</v>
      </c>
      <c r="F36" s="24">
        <f t="shared" ref="F36" si="94">E36-C36</f>
        <v>-129867940.81</v>
      </c>
      <c r="G36" s="24">
        <f t="shared" ref="G36:G38" si="95">E36/C36*100</f>
        <v>3.0459594789794662</v>
      </c>
      <c r="H36" s="24">
        <f t="shared" ref="H36" si="96">E36-D36</f>
        <v>780000</v>
      </c>
      <c r="I36" s="24">
        <f t="shared" ref="I36:I38" si="97">E36/D36*100</f>
        <v>123.63636363636363</v>
      </c>
      <c r="J36" s="47">
        <v>5200000</v>
      </c>
      <c r="K36" s="22">
        <f t="shared" ref="K36" si="98">J36-C36</f>
        <v>-128747940.81</v>
      </c>
      <c r="L36" s="22">
        <f t="shared" ref="L36:L38" si="99">J36/C36*100</f>
        <v>3.8821052183071627</v>
      </c>
      <c r="M36" s="22">
        <f t="shared" ref="M36" si="100">J36-D36</f>
        <v>1900000</v>
      </c>
      <c r="N36" s="22">
        <f t="shared" ref="N36:N38" si="101">J36/D36*100</f>
        <v>157.57575757575756</v>
      </c>
      <c r="O36" s="47">
        <v>5200000</v>
      </c>
      <c r="P36" s="22">
        <f t="shared" ref="P36" si="102">O36-C36</f>
        <v>-128747940.81</v>
      </c>
      <c r="Q36" s="22">
        <f t="shared" ref="Q36:Q38" si="103">O36/C36*100</f>
        <v>3.8821052183071627</v>
      </c>
      <c r="R36" s="22">
        <f t="shared" ref="R36" si="104">O36-D36</f>
        <v>1900000</v>
      </c>
      <c r="S36" s="22">
        <f>O36/D36*100</f>
        <v>157.57575757575756</v>
      </c>
    </row>
    <row r="37" spans="1:19" s="17" customFormat="1" ht="21" customHeight="1" x14ac:dyDescent="0.25">
      <c r="A37" s="13" t="s">
        <v>78</v>
      </c>
      <c r="B37" s="25"/>
      <c r="C37" s="26">
        <f>SUM(C38:C45)</f>
        <v>3310921363.6500001</v>
      </c>
      <c r="D37" s="26">
        <f>SUM(D38:D45)</f>
        <v>4255186356.2000008</v>
      </c>
      <c r="E37" s="26">
        <f t="shared" ref="E37:H37" si="105">SUM(E38:E45)</f>
        <v>3410669337.7999997</v>
      </c>
      <c r="F37" s="26">
        <f>SUM(F38:F45)</f>
        <v>99747974.149999931</v>
      </c>
      <c r="G37" s="15">
        <f t="shared" si="95"/>
        <v>103.01269535559238</v>
      </c>
      <c r="H37" s="26">
        <f t="shared" si="105"/>
        <v>-844517018.40000057</v>
      </c>
      <c r="I37" s="15">
        <f t="shared" si="97"/>
        <v>80.15323072350283</v>
      </c>
      <c r="J37" s="53">
        <f t="shared" ref="J37" si="106">SUM(J38:J45)</f>
        <v>3328995982.9700003</v>
      </c>
      <c r="K37" s="26">
        <f t="shared" ref="K37" si="107">SUM(K38:K45)</f>
        <v>18074619.32</v>
      </c>
      <c r="L37" s="16">
        <f t="shared" si="99"/>
        <v>100.5459090487149</v>
      </c>
      <c r="M37" s="26">
        <f t="shared" ref="M37" si="108">SUM(M38:M45)</f>
        <v>-926190373.23000038</v>
      </c>
      <c r="N37" s="16">
        <f t="shared" si="101"/>
        <v>78.233846988146624</v>
      </c>
      <c r="O37" s="53">
        <f t="shared" ref="O37" si="109">SUM(O38:O45)</f>
        <v>3055547019.8800001</v>
      </c>
      <c r="P37" s="26">
        <f t="shared" ref="P37" si="110">SUM(P38:P45)</f>
        <v>-255374343.76999986</v>
      </c>
      <c r="Q37" s="16">
        <f t="shared" si="103"/>
        <v>92.286910025296649</v>
      </c>
      <c r="R37" s="26">
        <f t="shared" ref="R37" si="111">SUM(R38:R45)</f>
        <v>-1199639336.3200002</v>
      </c>
      <c r="S37" s="16">
        <f>O37/D37*100</f>
        <v>71.807595816054643</v>
      </c>
    </row>
    <row r="38" spans="1:19" s="12" customFormat="1" ht="31.5" x14ac:dyDescent="0.25">
      <c r="A38" s="19" t="s">
        <v>2</v>
      </c>
      <c r="B38" s="20" t="s">
        <v>47</v>
      </c>
      <c r="C38" s="30">
        <v>139655651.16000003</v>
      </c>
      <c r="D38" s="22">
        <v>122165694.87</v>
      </c>
      <c r="E38" s="39">
        <v>136800000</v>
      </c>
      <c r="F38" s="24">
        <f>E38-C38</f>
        <v>-2855651.1600000262</v>
      </c>
      <c r="G38" s="24">
        <f t="shared" si="95"/>
        <v>97.955219759257446</v>
      </c>
      <c r="H38" s="24">
        <f t="shared" si="6"/>
        <v>14634305.129999995</v>
      </c>
      <c r="I38" s="24">
        <f t="shared" si="97"/>
        <v>111.9790626538594</v>
      </c>
      <c r="J38" s="54">
        <v>0</v>
      </c>
      <c r="K38" s="22">
        <f t="shared" si="8"/>
        <v>-139655651.16000003</v>
      </c>
      <c r="L38" s="22">
        <f t="shared" si="99"/>
        <v>0</v>
      </c>
      <c r="M38" s="22">
        <f t="shared" si="10"/>
        <v>-122165694.87</v>
      </c>
      <c r="N38" s="22">
        <f t="shared" si="101"/>
        <v>0</v>
      </c>
      <c r="O38" s="58">
        <v>0</v>
      </c>
      <c r="P38" s="22">
        <f t="shared" si="12"/>
        <v>-139655651.16000003</v>
      </c>
      <c r="Q38" s="22">
        <f t="shared" si="103"/>
        <v>0</v>
      </c>
      <c r="R38" s="22">
        <f t="shared" si="14"/>
        <v>-122165694.87</v>
      </c>
      <c r="S38" s="22">
        <f>O38/D38*100</f>
        <v>0</v>
      </c>
    </row>
    <row r="39" spans="1:19" s="12" customFormat="1" ht="47.25" x14ac:dyDescent="0.25">
      <c r="A39" s="19" t="s">
        <v>49</v>
      </c>
      <c r="B39" s="35" t="s">
        <v>48</v>
      </c>
      <c r="C39" s="30">
        <v>954146770.08999991</v>
      </c>
      <c r="D39" s="22">
        <v>1635264714.6000006</v>
      </c>
      <c r="E39" s="39">
        <v>944859726.5</v>
      </c>
      <c r="F39" s="24">
        <f>E39-C39</f>
        <v>-9287043.5899999142</v>
      </c>
      <c r="G39" s="24">
        <f t="shared" si="5"/>
        <v>99.026665091668875</v>
      </c>
      <c r="H39" s="24">
        <f t="shared" si="6"/>
        <v>-690404988.10000062</v>
      </c>
      <c r="I39" s="24">
        <f t="shared" si="7"/>
        <v>57.780230813035097</v>
      </c>
      <c r="J39" s="48">
        <v>818687212.53000009</v>
      </c>
      <c r="K39" s="22">
        <f t="shared" si="8"/>
        <v>-135459557.55999982</v>
      </c>
      <c r="L39" s="22">
        <f t="shared" si="9"/>
        <v>85.803069107782804</v>
      </c>
      <c r="M39" s="22">
        <f t="shared" si="10"/>
        <v>-816577502.07000053</v>
      </c>
      <c r="N39" s="22">
        <f t="shared" si="11"/>
        <v>50.06450669549595</v>
      </c>
      <c r="O39" s="48">
        <v>345740266.35000002</v>
      </c>
      <c r="P39" s="22">
        <f t="shared" si="12"/>
        <v>-608406503.73999989</v>
      </c>
      <c r="Q39" s="22">
        <f t="shared" si="13"/>
        <v>36.23554333442727</v>
      </c>
      <c r="R39" s="22">
        <f t="shared" si="14"/>
        <v>-1289524448.2500005</v>
      </c>
      <c r="S39" s="22">
        <f t="shared" si="15"/>
        <v>21.142770541255825</v>
      </c>
    </row>
    <row r="40" spans="1:19" s="12" customFormat="1" ht="31.5" x14ac:dyDescent="0.25">
      <c r="A40" s="42" t="s">
        <v>51</v>
      </c>
      <c r="B40" s="35" t="s">
        <v>50</v>
      </c>
      <c r="C40" s="30">
        <v>1767165715.53</v>
      </c>
      <c r="D40" s="22">
        <v>2291702173.0699997</v>
      </c>
      <c r="E40" s="39">
        <v>2267335687.6999998</v>
      </c>
      <c r="F40" s="24">
        <f t="shared" si="4"/>
        <v>500169972.16999984</v>
      </c>
      <c r="G40" s="24">
        <f t="shared" si="5"/>
        <v>128.30351266858929</v>
      </c>
      <c r="H40" s="24">
        <f t="shared" si="6"/>
        <v>-24366485.369999886</v>
      </c>
      <c r="I40" s="24">
        <f t="shared" si="7"/>
        <v>98.936751657508864</v>
      </c>
      <c r="J40" s="48">
        <v>2457182357.1599998</v>
      </c>
      <c r="K40" s="22">
        <f t="shared" si="8"/>
        <v>690016641.62999988</v>
      </c>
      <c r="L40" s="22">
        <f t="shared" si="9"/>
        <v>139.04651587375628</v>
      </c>
      <c r="M40" s="22">
        <f t="shared" si="10"/>
        <v>165480184.09000015</v>
      </c>
      <c r="N40" s="22">
        <f t="shared" si="11"/>
        <v>107.22084160998635</v>
      </c>
      <c r="O40" s="48">
        <v>2656421440.25</v>
      </c>
      <c r="P40" s="22">
        <f t="shared" si="12"/>
        <v>889255724.72000003</v>
      </c>
      <c r="Q40" s="22">
        <f t="shared" si="13"/>
        <v>150.3210149962251</v>
      </c>
      <c r="R40" s="22">
        <f t="shared" si="14"/>
        <v>364719267.18000031</v>
      </c>
      <c r="S40" s="22">
        <f t="shared" si="15"/>
        <v>115.91477598903775</v>
      </c>
    </row>
    <row r="41" spans="1:19" s="12" customFormat="1" ht="22.5" customHeight="1" x14ac:dyDescent="0.25">
      <c r="A41" s="19" t="s">
        <v>3</v>
      </c>
      <c r="B41" s="35" t="s">
        <v>52</v>
      </c>
      <c r="C41" s="30">
        <v>446549321.13</v>
      </c>
      <c r="D41" s="22">
        <v>229090557.19999999</v>
      </c>
      <c r="E41" s="39">
        <v>53303323.600000001</v>
      </c>
      <c r="F41" s="24">
        <f t="shared" si="4"/>
        <v>-393245997.52999997</v>
      </c>
      <c r="G41" s="24">
        <f t="shared" si="5"/>
        <v>11.936715851479768</v>
      </c>
      <c r="H41" s="24">
        <f t="shared" si="6"/>
        <v>-175787233.59999999</v>
      </c>
      <c r="I41" s="24">
        <f t="shared" si="7"/>
        <v>23.267359533053686</v>
      </c>
      <c r="J41" s="48">
        <v>46662713.280000001</v>
      </c>
      <c r="K41" s="22">
        <f t="shared" si="8"/>
        <v>-399886607.85000002</v>
      </c>
      <c r="L41" s="22">
        <f t="shared" si="9"/>
        <v>10.449621368121058</v>
      </c>
      <c r="M41" s="22">
        <f t="shared" si="10"/>
        <v>-182427843.91999999</v>
      </c>
      <c r="N41" s="22">
        <f t="shared" si="11"/>
        <v>20.368675972647207</v>
      </c>
      <c r="O41" s="58">
        <v>46662713.280000001</v>
      </c>
      <c r="P41" s="22">
        <f t="shared" si="12"/>
        <v>-399886607.85000002</v>
      </c>
      <c r="Q41" s="22">
        <f t="shared" si="13"/>
        <v>10.449621368121058</v>
      </c>
      <c r="R41" s="22">
        <f t="shared" si="14"/>
        <v>-182427843.91999999</v>
      </c>
      <c r="S41" s="22">
        <f t="shared" si="15"/>
        <v>20.368675972647207</v>
      </c>
    </row>
    <row r="42" spans="1:19" s="12" customFormat="1" ht="50.25" customHeight="1" x14ac:dyDescent="0.25">
      <c r="A42" s="19" t="s">
        <v>71</v>
      </c>
      <c r="B42" s="20" t="s">
        <v>74</v>
      </c>
      <c r="C42" s="30">
        <v>0</v>
      </c>
      <c r="D42" s="22">
        <v>107939.63</v>
      </c>
      <c r="E42" s="39"/>
      <c r="F42" s="24">
        <f t="shared" si="4"/>
        <v>0</v>
      </c>
      <c r="G42" s="24"/>
      <c r="H42" s="24">
        <f t="shared" ref="H42" si="112">E42-D42</f>
        <v>-107939.63</v>
      </c>
      <c r="I42" s="24"/>
      <c r="J42" s="49">
        <v>0</v>
      </c>
      <c r="K42" s="22">
        <f t="shared" si="8"/>
        <v>0</v>
      </c>
      <c r="L42" s="22"/>
      <c r="M42" s="22">
        <f t="shared" ref="M42" si="113">J42-D42</f>
        <v>-107939.63</v>
      </c>
      <c r="N42" s="22"/>
      <c r="O42" s="49">
        <v>0</v>
      </c>
      <c r="P42" s="22">
        <f t="shared" si="12"/>
        <v>0</v>
      </c>
      <c r="Q42" s="22"/>
      <c r="R42" s="22">
        <f t="shared" ref="R42" si="114">O42-D42</f>
        <v>-107939.63</v>
      </c>
      <c r="S42" s="22"/>
    </row>
    <row r="43" spans="1:19" s="12" customFormat="1" ht="35.25" customHeight="1" x14ac:dyDescent="0.25">
      <c r="A43" s="19" t="s">
        <v>53</v>
      </c>
      <c r="B43" s="20" t="s">
        <v>82</v>
      </c>
      <c r="C43" s="21">
        <v>5667041</v>
      </c>
      <c r="D43" s="22">
        <v>6020000</v>
      </c>
      <c r="E43" s="39">
        <v>8370600</v>
      </c>
      <c r="F43" s="24">
        <f t="shared" si="4"/>
        <v>2703559</v>
      </c>
      <c r="G43" s="24">
        <f t="shared" si="5"/>
        <v>147.70671325653018</v>
      </c>
      <c r="H43" s="24">
        <f t="shared" si="6"/>
        <v>2350600</v>
      </c>
      <c r="I43" s="24">
        <f t="shared" si="7"/>
        <v>139.04651162790697</v>
      </c>
      <c r="J43" s="50">
        <v>6463700</v>
      </c>
      <c r="K43" s="22">
        <f t="shared" si="8"/>
        <v>796659</v>
      </c>
      <c r="L43" s="22">
        <f t="shared" si="9"/>
        <v>114.05775959623372</v>
      </c>
      <c r="M43" s="22">
        <f t="shared" si="10"/>
        <v>443700</v>
      </c>
      <c r="N43" s="22">
        <f t="shared" si="11"/>
        <v>107.37043189368771</v>
      </c>
      <c r="O43" s="50">
        <v>6722600</v>
      </c>
      <c r="P43" s="22">
        <f t="shared" si="12"/>
        <v>1055559</v>
      </c>
      <c r="Q43" s="22">
        <f t="shared" si="13"/>
        <v>118.62628133447419</v>
      </c>
      <c r="R43" s="22">
        <f t="shared" si="14"/>
        <v>702600</v>
      </c>
      <c r="S43" s="22">
        <f t="shared" si="15"/>
        <v>111.67109634551495</v>
      </c>
    </row>
    <row r="44" spans="1:19" s="12" customFormat="1" ht="47.25" x14ac:dyDescent="0.25">
      <c r="A44" s="19" t="s">
        <v>55</v>
      </c>
      <c r="B44" s="43" t="s">
        <v>54</v>
      </c>
      <c r="C44" s="21">
        <v>300495.71000000002</v>
      </c>
      <c r="D44" s="22">
        <v>488436.51</v>
      </c>
      <c r="E44" s="39"/>
      <c r="F44" s="24">
        <f t="shared" si="4"/>
        <v>-300495.71000000002</v>
      </c>
      <c r="G44" s="24">
        <f t="shared" si="5"/>
        <v>0</v>
      </c>
      <c r="H44" s="24">
        <f t="shared" si="6"/>
        <v>-488436.51</v>
      </c>
      <c r="I44" s="24">
        <f t="shared" si="7"/>
        <v>0</v>
      </c>
      <c r="J44" s="49">
        <v>0</v>
      </c>
      <c r="K44" s="22">
        <f t="shared" si="8"/>
        <v>-300495.71000000002</v>
      </c>
      <c r="L44" s="22">
        <f t="shared" si="9"/>
        <v>0</v>
      </c>
      <c r="M44" s="22">
        <f t="shared" si="10"/>
        <v>-488436.51</v>
      </c>
      <c r="N44" s="22">
        <f t="shared" si="11"/>
        <v>0</v>
      </c>
      <c r="O44" s="49">
        <v>0</v>
      </c>
      <c r="P44" s="22">
        <f t="shared" si="12"/>
        <v>-300495.71000000002</v>
      </c>
      <c r="Q44" s="22">
        <f t="shared" si="13"/>
        <v>0</v>
      </c>
      <c r="R44" s="22">
        <f t="shared" si="14"/>
        <v>-488436.51</v>
      </c>
      <c r="S44" s="22">
        <f t="shared" si="15"/>
        <v>0</v>
      </c>
    </row>
    <row r="45" spans="1:19" s="12" customFormat="1" ht="63.75" customHeight="1" x14ac:dyDescent="0.25">
      <c r="A45" s="19" t="s">
        <v>56</v>
      </c>
      <c r="B45" s="43" t="s">
        <v>72</v>
      </c>
      <c r="C45" s="30">
        <v>-2563630.9700000002</v>
      </c>
      <c r="D45" s="22">
        <v>-29653159.680000003</v>
      </c>
      <c r="E45" s="39"/>
      <c r="F45" s="24">
        <f t="shared" ref="F45" si="115">E45-C45</f>
        <v>2563630.9700000002</v>
      </c>
      <c r="G45" s="24">
        <f t="shared" si="5"/>
        <v>0</v>
      </c>
      <c r="H45" s="24">
        <f t="shared" ref="H45" si="116">E45-D45</f>
        <v>29653159.680000003</v>
      </c>
      <c r="I45" s="24">
        <f t="shared" si="7"/>
        <v>0</v>
      </c>
      <c r="J45" s="49">
        <v>0</v>
      </c>
      <c r="K45" s="22">
        <f t="shared" ref="K45" si="117">J45-C45</f>
        <v>2563630.9700000002</v>
      </c>
      <c r="L45" s="22">
        <f t="shared" si="9"/>
        <v>0</v>
      </c>
      <c r="M45" s="22">
        <f t="shared" ref="M45" si="118">J45-D45</f>
        <v>29653159.680000003</v>
      </c>
      <c r="N45" s="22">
        <f t="shared" si="11"/>
        <v>0</v>
      </c>
      <c r="O45" s="49">
        <v>0</v>
      </c>
      <c r="P45" s="22">
        <f t="shared" ref="P45" si="119">O45-C45</f>
        <v>2563630.9700000002</v>
      </c>
      <c r="Q45" s="22">
        <f t="shared" si="13"/>
        <v>0</v>
      </c>
      <c r="R45" s="22">
        <f t="shared" ref="R45" si="120">O45-D45</f>
        <v>29653159.680000003</v>
      </c>
      <c r="S45" s="22">
        <f t="shared" si="15"/>
        <v>0</v>
      </c>
    </row>
    <row r="46" spans="1:19" s="12" customFormat="1" ht="15.75" x14ac:dyDescent="0.25">
      <c r="A46" s="27" t="s">
        <v>0</v>
      </c>
      <c r="B46" s="31"/>
      <c r="C46" s="32">
        <f>C6+C18+C37</f>
        <v>5697712846.3500004</v>
      </c>
      <c r="D46" s="32">
        <f>D6+D18+D37</f>
        <v>7502292343.1400013</v>
      </c>
      <c r="E46" s="32">
        <f>E6+E18+E37</f>
        <v>6421184405.2199993</v>
      </c>
      <c r="F46" s="32">
        <f>F6+F18+F37</f>
        <v>723471558.87</v>
      </c>
      <c r="G46" s="15">
        <f t="shared" si="5"/>
        <v>112.69757845612492</v>
      </c>
      <c r="H46" s="32">
        <f>H6+H18+H37</f>
        <v>-1081107937.9200006</v>
      </c>
      <c r="I46" s="15">
        <f t="shared" si="7"/>
        <v>85.589631962175488</v>
      </c>
      <c r="J46" s="55">
        <f>J6+J18+J37</f>
        <v>6274278554.0100002</v>
      </c>
      <c r="K46" s="32">
        <f>K6+K18+K37</f>
        <v>576565707.65999997</v>
      </c>
      <c r="L46" s="16">
        <f t="shared" si="9"/>
        <v>110.11924825290822</v>
      </c>
      <c r="M46" s="32">
        <f>M6+M18+M37</f>
        <v>-1228013789.1300004</v>
      </c>
      <c r="N46" s="16">
        <f t="shared" si="11"/>
        <v>83.631485778438361</v>
      </c>
      <c r="O46" s="55">
        <f>O6+O18+O37</f>
        <v>6118475840.1599998</v>
      </c>
      <c r="P46" s="32">
        <f>P6+P18+P37</f>
        <v>420762993.81000006</v>
      </c>
      <c r="Q46" s="16">
        <f t="shared" si="13"/>
        <v>107.38477008506217</v>
      </c>
      <c r="R46" s="32">
        <f>R6+R18+R37</f>
        <v>-1383816502.9800003</v>
      </c>
      <c r="S46" s="16">
        <f t="shared" si="15"/>
        <v>81.554751005599698</v>
      </c>
    </row>
    <row r="48" spans="1:19" x14ac:dyDescent="0.25">
      <c r="C48" s="3"/>
      <c r="D48" s="3"/>
      <c r="E48" s="3"/>
      <c r="F48" s="3"/>
      <c r="G48" s="3"/>
      <c r="H48" s="3"/>
      <c r="I48" s="3"/>
      <c r="J48" s="56"/>
      <c r="K48" s="3"/>
      <c r="L48" s="3"/>
      <c r="M48" s="3"/>
      <c r="N48" s="3"/>
      <c r="O48" s="56"/>
    </row>
    <row r="49" spans="2:15" s="3" customFormat="1" x14ac:dyDescent="0.25">
      <c r="B49" s="4"/>
      <c r="J49" s="56"/>
      <c r="O49" s="56"/>
    </row>
  </sheetData>
  <mergeCells count="15">
    <mergeCell ref="A1:L1"/>
    <mergeCell ref="P3:Q3"/>
    <mergeCell ref="R3:S3"/>
    <mergeCell ref="O3:O4"/>
    <mergeCell ref="J3:J4"/>
    <mergeCell ref="A3:A4"/>
    <mergeCell ref="B3:B4"/>
    <mergeCell ref="C3:C4"/>
    <mergeCell ref="D3:D4"/>
    <mergeCell ref="E3:E4"/>
    <mergeCell ref="F3:G3"/>
    <mergeCell ref="H3:I3"/>
    <mergeCell ref="K3:L3"/>
    <mergeCell ref="M3:N3"/>
    <mergeCell ref="A2:Q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2025-01-29T01:49:32Z</dcterms:modified>
</cp:coreProperties>
</file>